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15DBD0DD-A623-4F03-8343-14DEBBB3E7A0}" xr6:coauthVersionLast="44" xr6:coauthVersionMax="44" xr10:uidLastSave="{00000000-0000-0000-0000-000000000000}"/>
  <workbookProtection workbookAlgorithmName="SHA-512" workbookHashValue="L0JzTqSo8EOWSuDLS6r1k0qwSrm4mmfmdqeSrRkY0lN4+c7YaRFqCrBqOH4S8p9ld+XPKQlSopD2wKk8T52w5w==" workbookSaltValue="vaddxxaIng3KtbRkqW8L8Q==" workbookSpinCount="100000" lockStructure="1"/>
  <bookViews>
    <workbookView xWindow="3960" yWindow="585" windowWidth="22695" windowHeight="19470" activeTab="2" xr2:uid="{00000000-000D-0000-FFFF-FFFF00000000}"/>
  </bookViews>
  <sheets>
    <sheet name="Describe" sheetId="1" r:id="rId1"/>
    <sheet name="Assign" sheetId="2" r:id="rId2"/>
    <sheet name="Report" sheetId="3" r:id="rId3"/>
  </sheets>
  <definedNames>
    <definedName name="_xlnm.Print_Area" localSheetId="0">Describe!$A$1:$E$7</definedName>
    <definedName name="_xlnm.Print_Area" localSheetId="2">Report!$C$1:$M$19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3" l="1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T26" i="3"/>
  <c r="S26" i="3"/>
  <c r="R26" i="3"/>
  <c r="Q26" i="3"/>
  <c r="T25" i="3"/>
  <c r="S25" i="3"/>
  <c r="R25" i="3"/>
  <c r="Q25" i="3"/>
  <c r="T24" i="3"/>
  <c r="S24" i="3"/>
  <c r="R24" i="3"/>
  <c r="Q24" i="3"/>
  <c r="T23" i="3"/>
  <c r="S23" i="3"/>
  <c r="R23" i="3"/>
  <c r="Q23" i="3"/>
  <c r="T22" i="3"/>
  <c r="S22" i="3"/>
  <c r="R22" i="3"/>
  <c r="Q22" i="3"/>
  <c r="T21" i="3"/>
  <c r="S21" i="3"/>
  <c r="R21" i="3"/>
  <c r="Q21" i="3"/>
  <c r="T20" i="3"/>
  <c r="S20" i="3"/>
  <c r="R20" i="3"/>
  <c r="Q20" i="3"/>
  <c r="T19" i="3"/>
  <c r="S19" i="3"/>
  <c r="R19" i="3"/>
  <c r="Q19" i="3"/>
  <c r="T18" i="3"/>
  <c r="S18" i="3"/>
  <c r="R18" i="3"/>
  <c r="Q18" i="3"/>
  <c r="T17" i="3"/>
  <c r="S17" i="3"/>
  <c r="R17" i="3"/>
  <c r="Q17" i="3"/>
  <c r="T16" i="3"/>
  <c r="S16" i="3"/>
  <c r="R16" i="3"/>
  <c r="Q16" i="3"/>
  <c r="T15" i="3"/>
  <c r="S15" i="3"/>
  <c r="R15" i="3"/>
  <c r="Q15" i="3"/>
  <c r="T14" i="3"/>
  <c r="S14" i="3"/>
  <c r="R14" i="3"/>
  <c r="Q14" i="3"/>
  <c r="T13" i="3"/>
  <c r="S13" i="3"/>
  <c r="R13" i="3"/>
  <c r="Q13" i="3"/>
  <c r="T12" i="3"/>
  <c r="S12" i="3"/>
  <c r="R12" i="3"/>
  <c r="Q12" i="3"/>
  <c r="T11" i="3"/>
  <c r="S11" i="3"/>
  <c r="R11" i="3"/>
  <c r="Q11" i="3"/>
  <c r="T10" i="3"/>
  <c r="S10" i="3"/>
  <c r="R10" i="3"/>
  <c r="Q10" i="3"/>
  <c r="T9" i="3"/>
  <c r="S9" i="3"/>
  <c r="R9" i="3"/>
  <c r="Q9" i="3"/>
  <c r="T8" i="3"/>
  <c r="S8" i="3"/>
  <c r="R8" i="3"/>
  <c r="Q8" i="3"/>
  <c r="T7" i="3"/>
  <c r="S7" i="3"/>
  <c r="R7" i="3"/>
  <c r="Q7" i="3"/>
  <c r="T6" i="3"/>
  <c r="S6" i="3"/>
  <c r="R6" i="3"/>
  <c r="Q6" i="3"/>
  <c r="T5" i="3"/>
  <c r="S5" i="3"/>
  <c r="R5" i="3"/>
  <c r="Q5" i="3"/>
  <c r="T4" i="3"/>
  <c r="S4" i="3"/>
  <c r="R4" i="3"/>
  <c r="Q4" i="3"/>
  <c r="T3" i="3"/>
  <c r="S3" i="3"/>
  <c r="R3" i="3"/>
  <c r="Q3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X3" i="3" l="1"/>
  <c r="X6" i="3"/>
  <c r="X21" i="3"/>
  <c r="X9" i="3"/>
  <c r="X18" i="3"/>
  <c r="X12" i="3"/>
  <c r="X15" i="3"/>
  <c r="X4" i="3"/>
  <c r="X7" i="3"/>
  <c r="X10" i="3"/>
  <c r="X13" i="3"/>
  <c r="X16" i="3"/>
  <c r="X19" i="3"/>
  <c r="X22" i="3"/>
  <c r="X25" i="3"/>
  <c r="X5" i="3"/>
  <c r="X8" i="3"/>
  <c r="X11" i="3"/>
  <c r="X14" i="3"/>
  <c r="X17" i="3"/>
  <c r="X20" i="3"/>
  <c r="X23" i="3"/>
  <c r="X26" i="3"/>
  <c r="X24" i="3"/>
  <c r="L12" i="3"/>
  <c r="K12" i="3"/>
  <c r="K9" i="3"/>
  <c r="L9" i="3"/>
  <c r="K19" i="3"/>
  <c r="L19" i="3"/>
  <c r="K6" i="3"/>
  <c r="K13" i="3"/>
  <c r="L6" i="3"/>
  <c r="L13" i="3"/>
  <c r="K7" i="3"/>
  <c r="K14" i="3"/>
  <c r="L7" i="3"/>
  <c r="L14" i="3"/>
  <c r="K8" i="3"/>
  <c r="K16" i="3"/>
  <c r="L8" i="3"/>
  <c r="L16" i="3"/>
  <c r="K3" i="3"/>
  <c r="K17" i="3"/>
  <c r="L3" i="3"/>
  <c r="L17" i="3"/>
  <c r="K11" i="3"/>
  <c r="K18" i="3"/>
  <c r="L11" i="3"/>
  <c r="L18" i="3"/>
  <c r="J17" i="3"/>
  <c r="I17" i="3"/>
  <c r="H17" i="3"/>
  <c r="G17" i="3"/>
  <c r="F17" i="3"/>
  <c r="J12" i="3"/>
  <c r="I12" i="3"/>
  <c r="N17" i="3"/>
  <c r="N18" i="3"/>
  <c r="N19" i="3"/>
  <c r="N20" i="3"/>
  <c r="N21" i="3"/>
  <c r="N22" i="3"/>
  <c r="N23" i="3"/>
  <c r="N24" i="3"/>
  <c r="N25" i="3"/>
  <c r="N26" i="3"/>
  <c r="H12" i="3" l="1"/>
  <c r="G12" i="3"/>
  <c r="E7" i="3"/>
  <c r="E17" i="3"/>
  <c r="F12" i="3"/>
  <c r="E12" i="3"/>
  <c r="H7" i="3"/>
  <c r="I7" i="3"/>
  <c r="J7" i="3"/>
  <c r="G7" i="3"/>
  <c r="F7" i="3"/>
  <c r="E18" i="3"/>
  <c r="E11" i="3"/>
  <c r="E3" i="3"/>
  <c r="F1" i="3"/>
  <c r="B1" i="3"/>
  <c r="H16" i="3"/>
  <c r="J14" i="3"/>
  <c r="I11" i="3"/>
  <c r="H11" i="3"/>
  <c r="G13" i="3"/>
  <c r="J3" i="3"/>
  <c r="I6" i="3"/>
  <c r="H8" i="3"/>
  <c r="F16" i="3"/>
  <c r="F13" i="3"/>
  <c r="F3" i="3"/>
  <c r="G16" i="3"/>
  <c r="N16" i="3"/>
  <c r="J19" i="3"/>
  <c r="I19" i="3"/>
  <c r="E19" i="3"/>
  <c r="N15" i="3"/>
  <c r="J18" i="3"/>
  <c r="I18" i="3"/>
  <c r="N14" i="3"/>
  <c r="J16" i="3"/>
  <c r="I16" i="3"/>
  <c r="E16" i="3"/>
  <c r="N13" i="3"/>
  <c r="E13" i="3"/>
  <c r="N12" i="3"/>
  <c r="N11" i="3"/>
  <c r="N10" i="3"/>
  <c r="N9" i="3"/>
  <c r="N8" i="3"/>
  <c r="N7" i="3"/>
  <c r="N6" i="3"/>
  <c r="N5" i="3"/>
  <c r="N4" i="3"/>
  <c r="N3" i="3"/>
  <c r="N2" i="3"/>
  <c r="N1" i="3"/>
  <c r="AP61" i="2"/>
  <c r="AO61" i="2"/>
  <c r="AN61" i="2"/>
  <c r="AM61" i="2"/>
  <c r="AL61" i="2"/>
  <c r="AK61" i="2"/>
  <c r="AJ61" i="2"/>
  <c r="AI61" i="2"/>
  <c r="AH61" i="2"/>
  <c r="AG61" i="2"/>
  <c r="AF61" i="2"/>
  <c r="AE61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P9" i="2"/>
  <c r="AO9" i="2"/>
  <c r="AN9" i="2"/>
  <c r="AM9" i="2"/>
  <c r="AL9" i="2"/>
  <c r="AK9" i="2"/>
  <c r="AJ9" i="2"/>
  <c r="AI9" i="2"/>
  <c r="AH9" i="2"/>
  <c r="AG9" i="2"/>
  <c r="AF9" i="2"/>
  <c r="AE9" i="2"/>
  <c r="AP8" i="2"/>
  <c r="AO8" i="2"/>
  <c r="AN8" i="2"/>
  <c r="AM8" i="2"/>
  <c r="AL8" i="2"/>
  <c r="AK8" i="2"/>
  <c r="AJ8" i="2"/>
  <c r="AI8" i="2"/>
  <c r="AH8" i="2"/>
  <c r="AG8" i="2"/>
  <c r="AF8" i="2"/>
  <c r="AE8" i="2"/>
  <c r="AP7" i="2"/>
  <c r="AO7" i="2"/>
  <c r="AN7" i="2"/>
  <c r="AM7" i="2"/>
  <c r="AL7" i="2"/>
  <c r="AK7" i="2"/>
  <c r="AJ7" i="2"/>
  <c r="AI7" i="2"/>
  <c r="AH7" i="2"/>
  <c r="AG7" i="2"/>
  <c r="AF7" i="2"/>
  <c r="AE7" i="2"/>
  <c r="AP6" i="2"/>
  <c r="AO6" i="2"/>
  <c r="AN6" i="2"/>
  <c r="AM6" i="2"/>
  <c r="AL6" i="2"/>
  <c r="AK6" i="2"/>
  <c r="AJ6" i="2"/>
  <c r="AI6" i="2"/>
  <c r="AH6" i="2"/>
  <c r="AG6" i="2"/>
  <c r="AF6" i="2"/>
  <c r="AE6" i="2"/>
  <c r="AP5" i="2"/>
  <c r="AO5" i="2"/>
  <c r="AN5" i="2"/>
  <c r="AM5" i="2"/>
  <c r="AL5" i="2"/>
  <c r="AK5" i="2"/>
  <c r="AJ5" i="2"/>
  <c r="AI5" i="2"/>
  <c r="AH5" i="2"/>
  <c r="AG5" i="2"/>
  <c r="AF5" i="2"/>
  <c r="AE5" i="2"/>
  <c r="AP4" i="2"/>
  <c r="AO4" i="2"/>
  <c r="AN4" i="2"/>
  <c r="AM4" i="2"/>
  <c r="AL4" i="2"/>
  <c r="AK4" i="2"/>
  <c r="AJ4" i="2"/>
  <c r="AI4" i="2"/>
  <c r="AH4" i="2"/>
  <c r="AG4" i="2"/>
  <c r="AF4" i="2"/>
  <c r="AE4" i="2"/>
  <c r="AP3" i="2"/>
  <c r="AO3" i="2"/>
  <c r="AN3" i="2"/>
  <c r="AM3" i="2"/>
  <c r="AL3" i="2"/>
  <c r="AK3" i="2"/>
  <c r="AJ3" i="2"/>
  <c r="AI3" i="2"/>
  <c r="AH3" i="2"/>
  <c r="AG3" i="2"/>
  <c r="AF3" i="2"/>
  <c r="AE3" i="2"/>
  <c r="AP2" i="2"/>
  <c r="AO2" i="2"/>
  <c r="AN2" i="2"/>
  <c r="AM2" i="2"/>
  <c r="AL2" i="2"/>
  <c r="AK2" i="2"/>
  <c r="AJ2" i="2"/>
  <c r="AI2" i="2"/>
  <c r="AH2" i="2"/>
  <c r="AG2" i="2"/>
  <c r="AF2" i="2"/>
  <c r="AE2" i="2"/>
  <c r="M13" i="3" l="1"/>
  <c r="M14" i="3"/>
  <c r="M12" i="3"/>
  <c r="M11" i="3"/>
  <c r="M19" i="3"/>
  <c r="M18" i="3"/>
  <c r="M16" i="3"/>
  <c r="M17" i="3"/>
  <c r="M8" i="3"/>
  <c r="M6" i="3"/>
  <c r="M3" i="3"/>
  <c r="M9" i="3"/>
  <c r="M7" i="3"/>
  <c r="I13" i="3"/>
  <c r="I8" i="3"/>
  <c r="I9" i="3"/>
  <c r="I14" i="3"/>
  <c r="J9" i="3"/>
  <c r="E6" i="3"/>
  <c r="G8" i="3"/>
  <c r="F14" i="3"/>
  <c r="F11" i="3"/>
  <c r="F18" i="3"/>
  <c r="F6" i="3"/>
  <c r="G14" i="3"/>
  <c r="F8" i="3"/>
  <c r="F19" i="3"/>
  <c r="J4" i="3"/>
  <c r="J5" i="3" s="1"/>
  <c r="G11" i="3"/>
  <c r="H9" i="3"/>
  <c r="H13" i="3"/>
  <c r="H14" i="3"/>
  <c r="B2" i="3"/>
  <c r="H3" i="3"/>
  <c r="G6" i="3"/>
  <c r="J8" i="3"/>
  <c r="G19" i="3"/>
  <c r="I3" i="3"/>
  <c r="H6" i="3"/>
  <c r="G18" i="3"/>
  <c r="J13" i="3"/>
  <c r="H18" i="3"/>
  <c r="H19" i="3"/>
  <c r="J6" i="3"/>
  <c r="E9" i="3"/>
  <c r="F9" i="3"/>
  <c r="J11" i="3"/>
  <c r="G9" i="3"/>
  <c r="E14" i="3"/>
  <c r="G3" i="3"/>
  <c r="E8" i="3"/>
  <c r="K4" i="3" l="1"/>
  <c r="K5" i="3" s="1"/>
  <c r="L4" i="3"/>
  <c r="L5" i="3" s="1"/>
  <c r="M5" i="3"/>
  <c r="F4" i="3"/>
  <c r="F5" i="3" s="1"/>
  <c r="G4" i="3"/>
  <c r="G5" i="3" s="1"/>
  <c r="H4" i="3"/>
  <c r="H5" i="3" s="1"/>
  <c r="I4" i="3"/>
  <c r="I5" i="3" s="1"/>
</calcChain>
</file>

<file path=xl/sharedStrings.xml><?xml version="1.0" encoding="utf-8"?>
<sst xmlns="http://schemas.openxmlformats.org/spreadsheetml/2006/main" count="217" uniqueCount="174">
  <si>
    <t>Plan Name:</t>
  </si>
  <si>
    <t># of Districts:</t>
  </si>
  <si>
    <t>Comments:</t>
  </si>
  <si>
    <t>Name</t>
  </si>
  <si>
    <t>Organization</t>
  </si>
  <si>
    <t>e-mail</t>
  </si>
  <si>
    <t>Phone</t>
  </si>
  <si>
    <t>District</t>
  </si>
  <si>
    <t>label</t>
  </si>
  <si>
    <t>POP</t>
  </si>
  <si>
    <t>LATPOP_D</t>
  </si>
  <si>
    <t>WHIPOP_D</t>
  </si>
  <si>
    <t>BLAPOP_D</t>
  </si>
  <si>
    <t>AMIPOP_D</t>
  </si>
  <si>
    <t>ASIPOP_D</t>
  </si>
  <si>
    <t>HPIPOP_D</t>
  </si>
  <si>
    <t>OTHPOP_D</t>
  </si>
  <si>
    <t>MMRPOP_D</t>
  </si>
  <si>
    <t>VAP</t>
  </si>
  <si>
    <t>LATVAP_D</t>
  </si>
  <si>
    <t>WHIVAP_D</t>
  </si>
  <si>
    <t>BLAVAP_D</t>
  </si>
  <si>
    <t>AMIVAP_D</t>
  </si>
  <si>
    <t>ASIVAP_D</t>
  </si>
  <si>
    <t>HPIVAP_D</t>
  </si>
  <si>
    <t>OTHVAP_D</t>
  </si>
  <si>
    <t>MMRVAP_D</t>
  </si>
  <si>
    <t>Pop</t>
  </si>
  <si>
    <t>%White</t>
  </si>
  <si>
    <t>%Asian</t>
  </si>
  <si>
    <t>%Latino</t>
  </si>
  <si>
    <t>CVAP</t>
  </si>
  <si>
    <t>Districts</t>
  </si>
  <si>
    <t>-</t>
  </si>
  <si>
    <t>Ideal</t>
  </si>
  <si>
    <t>Total</t>
  </si>
  <si>
    <t>Population</t>
  </si>
  <si>
    <t>% Deviation</t>
  </si>
  <si>
    <t>White</t>
  </si>
  <si>
    <t>Asian</t>
  </si>
  <si>
    <t>Latino</t>
  </si>
  <si>
    <t>Voting Age Pop.</t>
  </si>
  <si>
    <t>Unassigned</t>
  </si>
  <si>
    <t>Black</t>
  </si>
  <si>
    <t>Deviation from Ideal</t>
  </si>
  <si>
    <t>Citizen Voting Age Pop D17</t>
  </si>
  <si>
    <t>tcvap_D17</t>
  </si>
  <si>
    <t>lcvap_D17</t>
  </si>
  <si>
    <t>wcvap_D17</t>
  </si>
  <si>
    <t>bcvap_D17</t>
  </si>
  <si>
    <t>acvap_D17</t>
  </si>
  <si>
    <t>aocvap_D17</t>
  </si>
  <si>
    <t>carson_compass</t>
  </si>
  <si>
    <t>Contact Info:</t>
  </si>
  <si>
    <t>Label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</si>
  <si>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</si>
  <si>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</si>
  <si>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</si>
  <si>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</si>
  <si>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</si>
  <si>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</si>
  <si>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</si>
  <si>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</si>
  <si>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</si>
  <si>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</si>
  <si>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</si>
  <si>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</si>
  <si>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</si>
  <si>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</si>
  <si>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</si>
  <si>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</si>
  <si>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</si>
  <si>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</si>
  <si>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</si>
  <si>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</si>
  <si>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</si>
  <si>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</si>
  <si>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</si>
  <si>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</si>
  <si>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</si>
  <si>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</si>
  <si>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</si>
  <si>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</si>
  <si>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</si>
  <si>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</si>
  <si>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</si>
  <si>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</si>
  <si>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</si>
  <si>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</si>
  <si>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</si>
  <si>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</si>
  <si>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</si>
  <si>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</si>
  <si>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</si>
  <si>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</si>
  <si>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</si>
  <si>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</si>
  <si>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</si>
  <si>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</si>
  <si>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</si>
  <si>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</si>
  <si>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</si>
  <si>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</si>
  <si>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</si>
  <si>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</si>
  <si>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</si>
  <si>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</si>
  <si>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</si>
  <si>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</si>
  <si>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</si>
  <si>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</si>
  <si>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</si>
  <si>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</si>
  <si>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</si>
  <si>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</si>
  <si>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</si>
  <si>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</si>
  <si>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</si>
  <si>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</si>
  <si>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</si>
  <si>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</si>
  <si>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</si>
  <si>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</si>
  <si>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</si>
  <si>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</si>
  <si>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</si>
  <si>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</si>
  <si>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</si>
  <si>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</si>
  <si>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B075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</si>
  <si>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</si>
  <si>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</si>
  <si>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</si>
  <si>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</si>
  <si>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</si>
  <si>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</si>
  <si>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</si>
  <si>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</si>
  <si>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</si>
  <si>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</si>
  <si>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</si>
  <si>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</si>
  <si>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</si>
  <si>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</si>
  <si>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</si>
  <si>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</si>
  <si>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</si>
  <si>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B093</t>
  </si>
  <si>
    <t>B094</t>
  </si>
  <si>
    <t>B095</t>
  </si>
  <si>
    <t>B096</t>
  </si>
  <si>
    <t>B097</t>
  </si>
  <si>
    <t>B098</t>
  </si>
  <si>
    <t>B099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</si>
  <si>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</si>
  <si>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</si>
  <si>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</si>
  <si>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</si>
  <si>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</si>
  <si>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</si>
  <si>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</si>
  <si>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</si>
  <si>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</si>
  <si>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</si>
  <si>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</si>
  <si>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</si>
  <si>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</si>
  <si>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</si>
  <si>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</si>
  <si>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</si>
  <si>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</si>
  <si>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</si>
  <si>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USD</t>
  </si>
  <si>
    <t>(maximum 7 for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</si>
</sst>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Garamond"/>
      <family val="1"/>
    </font>
    <font>
      <sz val="11"/>
      <color theme="0"/>
      <name val="Calibri"/>
      <family val="2"/>
      <scheme val="minor"/>
    </font>
    <font>
      <sz val="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Protection="1">
      <protection locked="0"/>
    </xf>
    <xf numFmtId="0" fontId="2" fillId="0" borderId="0" xfId="0" quotePrefix="1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0" xfId="2" applyNumberFormat="1" applyFont="1"/>
    <xf numFmtId="164" fontId="2" fillId="0" borderId="5" xfId="2" applyNumberFormat="1" applyFont="1" applyBorder="1"/>
    <xf numFmtId="1" fontId="2" fillId="0" borderId="4" xfId="0" applyNumberFormat="1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7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quotePrefix="1"/>
    <xf numFmtId="0" fontId="3" fillId="0" borderId="8" xfId="0" applyFont="1" applyBorder="1"/>
    <xf numFmtId="1" fontId="2" fillId="0" borderId="10" xfId="0" applyNumberFormat="1" applyFont="1" applyBorder="1" applyAlignment="1">
      <alignment horizontal="right" indent="2"/>
    </xf>
    <xf numFmtId="165" fontId="4" fillId="0" borderId="0" xfId="1" applyNumberFormat="1" applyFont="1"/>
    <xf numFmtId="1" fontId="2" fillId="0" borderId="13" xfId="0" applyNumberFormat="1" applyFont="1" applyBorder="1" applyAlignment="1">
      <alignment horizontal="right" indent="2"/>
    </xf>
    <xf numFmtId="164" fontId="2" fillId="0" borderId="13" xfId="2" applyNumberFormat="1" applyFont="1" applyBorder="1" applyAlignment="1">
      <alignment horizontal="right" indent="2"/>
    </xf>
    <xf numFmtId="164" fontId="2" fillId="0" borderId="12" xfId="2" applyNumberFormat="1" applyFont="1" applyBorder="1" applyAlignment="1">
      <alignment horizontal="right" indent="2"/>
    </xf>
    <xf numFmtId="164" fontId="2" fillId="0" borderId="10" xfId="2" applyNumberFormat="1" applyFont="1" applyBorder="1" applyAlignment="1">
      <alignment horizontal="right" indent="2"/>
    </xf>
    <xf numFmtId="1" fontId="0" fillId="0" borderId="0" xfId="0" applyNumberFormat="1"/>
    <xf numFmtId="0" fontId="3" fillId="0" borderId="0" xfId="0" applyFont="1"/>
    <xf numFmtId="0" fontId="0" fillId="2" borderId="0" xfId="0" applyFont="1" applyFill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166" fontId="2" fillId="0" borderId="13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0" fillId="2" borderId="0" xfId="0" applyFont="1" applyFill="1" applyAlignment="1" applyProtection="1">
      <alignment vertical="top" wrapText="1"/>
      <protection locked="0"/>
    </xf>
    <xf numFmtId="0" fontId="6" fillId="0" borderId="8" xfId="0" quotePrefix="1" applyFont="1" applyBorder="1"/>
    <xf numFmtId="0" fontId="5" fillId="0" borderId="0" xfId="0" applyFont="1"/>
    <xf numFmtId="0" fontId="0" fillId="3" borderId="0" xfId="0" applyFill="1" applyProtection="1">
      <protection locked="0"/>
    </xf>
    <xf numFmtId="0" fontId="2" fillId="0" borderId="0" xfId="0" applyFon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A4" sqref="A4"/>
    </sheetView>
  </sheetViews>
  <sheetFormatPr defaultColWidth="9.140625" defaultRowHeight="15" x14ac:dyDescent="0.25"/>
  <cols>
    <col min="1" max="1" width="21.85546875" style="29" customWidth="1"/>
    <col min="2" max="2" width="29.5703125" style="29" customWidth="1"/>
    <col min="3" max="3" width="24.42578125" style="29" customWidth="1"/>
    <col min="4" max="4" width="24.5703125" style="29" customWidth="1"/>
    <col min="5" max="5" width="14.5703125" style="29" customWidth="1"/>
    <col min="6" max="16384" width="9.140625" style="29"/>
  </cols>
  <sheetData>
    <row r="1" spans="1:5" x14ac:dyDescent="0.25">
      <c r="A1" s="27" t="s">
        <v>0</v>
      </c>
      <c r="B1" s="28"/>
    </row>
    <row r="2" spans="1:5" x14ac:dyDescent="0.25">
      <c r="A2" s="27" t="s">
        <v>1</v>
      </c>
      <c r="B2" s="39">
        <v>7</v>
      </c>
      <c r="C2" s="29" t="s">
        <v>173</v>
      </c>
    </row>
    <row r="3" spans="1:5" x14ac:dyDescent="0.25">
      <c r="A3" s="27"/>
    </row>
    <row r="4" spans="1:5" ht="129" customHeight="1" x14ac:dyDescent="0.25">
      <c r="A4" s="33" t="s">
        <v>2</v>
      </c>
      <c r="B4" s="40"/>
      <c r="C4" s="40"/>
      <c r="D4" s="40"/>
      <c r="E4" s="40"/>
    </row>
    <row r="6" spans="1:5" x14ac:dyDescent="0.25">
      <c r="B6" s="27" t="s">
        <v>3</v>
      </c>
      <c r="C6" s="27" t="s">
        <v>4</v>
      </c>
      <c r="D6" s="27" t="s">
        <v>5</v>
      </c>
      <c r="E6" s="27" t="s">
        <v>6</v>
      </c>
    </row>
    <row r="7" spans="1:5" s="30" customFormat="1" ht="41.65" customHeight="1" x14ac:dyDescent="0.25">
      <c r="A7" s="33" t="s">
        <v>53</v>
      </c>
      <c r="B7" s="34"/>
      <c r="C7" s="34"/>
      <c r="D7" s="34"/>
      <c r="E7" s="34"/>
    </row>
    <row r="8" spans="1:5" x14ac:dyDescent="0.25">
      <c r="A8" s="36" t="s">
        <v>52</v>
      </c>
    </row>
  </sheetData>
  <sheetProtection algorithmName="SHA-512" hashValue="yACCLCPTSiypKmXhfQiy1FRE3MJTA6l+aOe7Xjxun7B8PdRNKVD8p0TfsvZ+xZIR0E4NJ1CHfbaF4saihIfUPQ==" saltValue="Roxww0HqhgPxlHAsSP0NVw==" spinCount="100000" sheet="1" objects="1" scenarios="1"/>
  <mergeCells count="1">
    <mergeCell ref="B4:E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8"/>
  <sheetViews>
    <sheetView workbookViewId="0">
      <selection activeCell="AQ15" sqref="AQ15"/>
    </sheetView>
  </sheetViews>
  <sheetFormatPr defaultColWidth="8.28515625" defaultRowHeight="12.75" x14ac:dyDescent="0.2"/>
  <cols>
    <col min="1" max="1" width="8.28515625" style="1"/>
    <col min="2" max="2" width="8.28515625" style="3"/>
    <col min="3" max="3" width="8.28515625" style="3" customWidth="1"/>
    <col min="4" max="26" width="8.28515625" style="3" hidden="1" customWidth="1"/>
    <col min="27" max="30" width="8.28515625" style="3" customWidth="1"/>
    <col min="31" max="42" width="0" style="3" hidden="1" customWidth="1"/>
    <col min="43" max="16384" width="8.28515625" style="3"/>
  </cols>
  <sheetData>
    <row r="1" spans="1:42" ht="15" x14ac:dyDescent="0.25">
      <c r="A1" s="38" t="s">
        <v>7</v>
      </c>
      <c r="B1" t="s">
        <v>54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s="2"/>
      <c r="AE1" s="4" t="s">
        <v>27</v>
      </c>
      <c r="AF1" s="5" t="s">
        <v>28</v>
      </c>
      <c r="AG1" s="5" t="s">
        <v>29</v>
      </c>
      <c r="AH1" s="6" t="s">
        <v>30</v>
      </c>
      <c r="AI1" s="4" t="s">
        <v>18</v>
      </c>
      <c r="AJ1" s="5" t="s">
        <v>28</v>
      </c>
      <c r="AK1" s="5" t="s">
        <v>29</v>
      </c>
      <c r="AL1" s="6" t="s">
        <v>30</v>
      </c>
      <c r="AM1" s="4" t="s">
        <v>31</v>
      </c>
      <c r="AN1" s="5" t="s">
        <v>28</v>
      </c>
      <c r="AO1" s="5" t="s">
        <v>29</v>
      </c>
      <c r="AP1" s="6" t="s">
        <v>30</v>
      </c>
    </row>
    <row r="2" spans="1:42" ht="15" x14ac:dyDescent="0.25">
      <c r="A2" s="37"/>
      <c r="B2" t="s">
        <v>55</v>
      </c>
      <c r="C2">
        <v>971</v>
      </c>
      <c r="D2">
        <v>695</v>
      </c>
      <c r="E2">
        <v>6</v>
      </c>
      <c r="F2">
        <v>260</v>
      </c>
      <c r="G2">
        <v>2</v>
      </c>
      <c r="H2">
        <v>2</v>
      </c>
      <c r="I2">
        <v>0</v>
      </c>
      <c r="J2">
        <v>3</v>
      </c>
      <c r="K2">
        <v>3</v>
      </c>
      <c r="L2">
        <v>613</v>
      </c>
      <c r="M2">
        <v>423</v>
      </c>
      <c r="N2">
        <v>2</v>
      </c>
      <c r="O2">
        <v>180</v>
      </c>
      <c r="P2">
        <v>2</v>
      </c>
      <c r="Q2">
        <v>1</v>
      </c>
      <c r="R2">
        <v>0</v>
      </c>
      <c r="S2">
        <v>2</v>
      </c>
      <c r="T2">
        <v>3</v>
      </c>
      <c r="U2">
        <v>635</v>
      </c>
      <c r="V2">
        <v>430</v>
      </c>
      <c r="W2">
        <v>35</v>
      </c>
      <c r="X2">
        <v>135</v>
      </c>
      <c r="Y2">
        <v>0</v>
      </c>
      <c r="Z2">
        <v>35</v>
      </c>
      <c r="AA2" s="2"/>
      <c r="AE2" s="7">
        <f t="shared" ref="AE2:AE33" si="0">C2</f>
        <v>971</v>
      </c>
      <c r="AF2" s="8">
        <f t="shared" ref="AF2:AF33" si="1">E2/$C2</f>
        <v>6.1791967044284241E-3</v>
      </c>
      <c r="AG2" s="8">
        <f t="shared" ref="AG2:AG33" si="2">H2/$C2</f>
        <v>2.0597322348094747E-3</v>
      </c>
      <c r="AH2" s="9">
        <f t="shared" ref="AH2:AH33" si="3">D2/$C2</f>
        <v>0.71575695159629249</v>
      </c>
      <c r="AI2" s="7">
        <f t="shared" ref="AI2:AI33" si="4">L2</f>
        <v>613</v>
      </c>
      <c r="AJ2" s="8">
        <f t="shared" ref="AJ2:AJ33" si="5">N2/$L2</f>
        <v>3.2626427406199023E-3</v>
      </c>
      <c r="AK2" s="8">
        <f t="shared" ref="AK2:AK33" si="6">P2/$L2</f>
        <v>3.2626427406199023E-3</v>
      </c>
      <c r="AL2" s="9">
        <f t="shared" ref="AL2:AL33" si="7">M2/$L2</f>
        <v>0.69004893964110925</v>
      </c>
      <c r="AM2" s="10">
        <f t="shared" ref="AM2:AM33" si="8">U2</f>
        <v>635</v>
      </c>
      <c r="AN2" s="8">
        <f t="shared" ref="AN2:AN33" si="9">W2/$U2</f>
        <v>5.5118110236220472E-2</v>
      </c>
      <c r="AO2" s="8">
        <f t="shared" ref="AO2:AO33" si="10">Y2/$U2</f>
        <v>0</v>
      </c>
      <c r="AP2" s="9">
        <f t="shared" ref="AP2:AP33" si="11">V2/$U2</f>
        <v>0.67716535433070868</v>
      </c>
    </row>
    <row r="3" spans="1:42" ht="15" x14ac:dyDescent="0.25">
      <c r="A3" s="37"/>
      <c r="B3" t="s">
        <v>56</v>
      </c>
      <c r="C3">
        <v>835</v>
      </c>
      <c r="D3">
        <v>614</v>
      </c>
      <c r="E3">
        <v>3</v>
      </c>
      <c r="F3">
        <v>204</v>
      </c>
      <c r="G3">
        <v>4</v>
      </c>
      <c r="H3">
        <v>0</v>
      </c>
      <c r="I3">
        <v>0</v>
      </c>
      <c r="J3">
        <v>0</v>
      </c>
      <c r="K3">
        <v>10</v>
      </c>
      <c r="L3">
        <v>531</v>
      </c>
      <c r="M3">
        <v>382</v>
      </c>
      <c r="N3">
        <v>3</v>
      </c>
      <c r="O3">
        <v>137</v>
      </c>
      <c r="P3">
        <v>3</v>
      </c>
      <c r="Q3">
        <v>0</v>
      </c>
      <c r="R3">
        <v>0</v>
      </c>
      <c r="S3">
        <v>0</v>
      </c>
      <c r="T3">
        <v>6</v>
      </c>
      <c r="U3">
        <v>455</v>
      </c>
      <c r="V3">
        <v>295</v>
      </c>
      <c r="W3">
        <v>10</v>
      </c>
      <c r="X3">
        <v>145</v>
      </c>
      <c r="Y3">
        <v>0</v>
      </c>
      <c r="Z3">
        <v>0</v>
      </c>
      <c r="AA3" s="2"/>
      <c r="AE3" s="7">
        <f t="shared" si="0"/>
        <v>835</v>
      </c>
      <c r="AF3" s="8">
        <f t="shared" si="1"/>
        <v>3.592814371257485E-3</v>
      </c>
      <c r="AG3" s="8">
        <f t="shared" si="2"/>
        <v>0</v>
      </c>
      <c r="AH3" s="9">
        <f t="shared" si="3"/>
        <v>0.73532934131736527</v>
      </c>
      <c r="AI3" s="7">
        <f t="shared" si="4"/>
        <v>531</v>
      </c>
      <c r="AJ3" s="8">
        <f t="shared" si="5"/>
        <v>5.6497175141242938E-3</v>
      </c>
      <c r="AK3" s="8">
        <f t="shared" si="6"/>
        <v>5.6497175141242938E-3</v>
      </c>
      <c r="AL3" s="9">
        <f t="shared" si="7"/>
        <v>0.71939736346516003</v>
      </c>
      <c r="AM3" s="10">
        <f t="shared" si="8"/>
        <v>455</v>
      </c>
      <c r="AN3" s="8">
        <f t="shared" si="9"/>
        <v>2.197802197802198E-2</v>
      </c>
      <c r="AO3" s="8">
        <f t="shared" si="10"/>
        <v>0</v>
      </c>
      <c r="AP3" s="9">
        <f t="shared" si="11"/>
        <v>0.64835164835164838</v>
      </c>
    </row>
    <row r="4" spans="1:42" ht="15" x14ac:dyDescent="0.25">
      <c r="A4" s="37"/>
      <c r="B4" t="s">
        <v>57</v>
      </c>
      <c r="C4">
        <v>1208</v>
      </c>
      <c r="D4">
        <v>539</v>
      </c>
      <c r="E4">
        <v>9</v>
      </c>
      <c r="F4">
        <v>645</v>
      </c>
      <c r="G4">
        <v>0</v>
      </c>
      <c r="H4">
        <v>2</v>
      </c>
      <c r="I4">
        <v>1</v>
      </c>
      <c r="J4">
        <v>1</v>
      </c>
      <c r="K4">
        <v>11</v>
      </c>
      <c r="L4">
        <v>792</v>
      </c>
      <c r="M4">
        <v>333</v>
      </c>
      <c r="N4">
        <v>7</v>
      </c>
      <c r="O4">
        <v>441</v>
      </c>
      <c r="P4">
        <v>0</v>
      </c>
      <c r="Q4">
        <v>1</v>
      </c>
      <c r="R4">
        <v>1</v>
      </c>
      <c r="S4">
        <v>1</v>
      </c>
      <c r="T4">
        <v>8</v>
      </c>
      <c r="U4">
        <v>605</v>
      </c>
      <c r="V4">
        <v>260</v>
      </c>
      <c r="W4">
        <v>70</v>
      </c>
      <c r="X4">
        <v>275</v>
      </c>
      <c r="Y4">
        <v>4</v>
      </c>
      <c r="Z4">
        <v>0</v>
      </c>
      <c r="AA4" s="2"/>
      <c r="AE4" s="7">
        <f t="shared" si="0"/>
        <v>1208</v>
      </c>
      <c r="AF4" s="8">
        <f t="shared" si="1"/>
        <v>7.4503311258278145E-3</v>
      </c>
      <c r="AG4" s="8">
        <f t="shared" si="2"/>
        <v>1.6556291390728477E-3</v>
      </c>
      <c r="AH4" s="9">
        <f t="shared" si="3"/>
        <v>0.44619205298013243</v>
      </c>
      <c r="AI4" s="7">
        <f t="shared" si="4"/>
        <v>792</v>
      </c>
      <c r="AJ4" s="8">
        <f t="shared" si="5"/>
        <v>8.8383838383838381E-3</v>
      </c>
      <c r="AK4" s="8">
        <f t="shared" si="6"/>
        <v>0</v>
      </c>
      <c r="AL4" s="9">
        <f t="shared" si="7"/>
        <v>0.42045454545454547</v>
      </c>
      <c r="AM4" s="10">
        <f t="shared" si="8"/>
        <v>605</v>
      </c>
      <c r="AN4" s="8">
        <f t="shared" si="9"/>
        <v>0.11570247933884298</v>
      </c>
      <c r="AO4" s="8">
        <f t="shared" si="10"/>
        <v>6.6115702479338841E-3</v>
      </c>
      <c r="AP4" s="9">
        <f t="shared" si="11"/>
        <v>0.42975206611570249</v>
      </c>
    </row>
    <row r="5" spans="1:42" ht="15" x14ac:dyDescent="0.25">
      <c r="A5" s="37"/>
      <c r="B5" t="s">
        <v>58</v>
      </c>
      <c r="C5">
        <v>11</v>
      </c>
      <c r="D5">
        <v>8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7</v>
      </c>
      <c r="M5">
        <v>5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3.6709019999999999</v>
      </c>
      <c r="V5">
        <v>2.0153970000000001</v>
      </c>
      <c r="W5">
        <v>2.8791000000000001E-2</v>
      </c>
      <c r="X5">
        <v>1.655505</v>
      </c>
      <c r="Y5">
        <v>0</v>
      </c>
      <c r="Z5">
        <v>0</v>
      </c>
      <c r="AA5" s="2"/>
      <c r="AE5" s="7">
        <f t="shared" si="0"/>
        <v>11</v>
      </c>
      <c r="AF5" s="8">
        <f t="shared" si="1"/>
        <v>0</v>
      </c>
      <c r="AG5" s="8">
        <f t="shared" si="2"/>
        <v>0</v>
      </c>
      <c r="AH5" s="9">
        <f t="shared" si="3"/>
        <v>0.72727272727272729</v>
      </c>
      <c r="AI5" s="7">
        <f t="shared" si="4"/>
        <v>7</v>
      </c>
      <c r="AJ5" s="8">
        <f t="shared" si="5"/>
        <v>0</v>
      </c>
      <c r="AK5" s="8">
        <f t="shared" si="6"/>
        <v>0</v>
      </c>
      <c r="AL5" s="9">
        <f t="shared" si="7"/>
        <v>0.7142857142857143</v>
      </c>
      <c r="AM5" s="10">
        <f t="shared" si="8"/>
        <v>3.6709019999999999</v>
      </c>
      <c r="AN5" s="8">
        <f t="shared" si="9"/>
        <v>7.8430314947116539E-3</v>
      </c>
      <c r="AO5" s="8">
        <f t="shared" si="10"/>
        <v>0</v>
      </c>
      <c r="AP5" s="9">
        <f t="shared" si="11"/>
        <v>0.54901955977032357</v>
      </c>
    </row>
    <row r="6" spans="1:42" ht="15" x14ac:dyDescent="0.25">
      <c r="A6" s="37"/>
      <c r="B6" t="s">
        <v>59</v>
      </c>
      <c r="C6">
        <v>1483</v>
      </c>
      <c r="D6">
        <v>1160</v>
      </c>
      <c r="E6">
        <v>4</v>
      </c>
      <c r="F6">
        <v>305</v>
      </c>
      <c r="G6">
        <v>0</v>
      </c>
      <c r="H6">
        <v>11</v>
      </c>
      <c r="I6">
        <v>0</v>
      </c>
      <c r="J6">
        <v>0</v>
      </c>
      <c r="K6">
        <v>4</v>
      </c>
      <c r="L6">
        <v>925</v>
      </c>
      <c r="M6">
        <v>695</v>
      </c>
      <c r="N6">
        <v>4</v>
      </c>
      <c r="O6">
        <v>218</v>
      </c>
      <c r="P6">
        <v>0</v>
      </c>
      <c r="Q6">
        <v>7</v>
      </c>
      <c r="R6">
        <v>0</v>
      </c>
      <c r="S6">
        <v>0</v>
      </c>
      <c r="T6">
        <v>1</v>
      </c>
      <c r="U6">
        <v>506.32909100000001</v>
      </c>
      <c r="V6">
        <v>277.984599</v>
      </c>
      <c r="W6">
        <v>3.971209</v>
      </c>
      <c r="X6">
        <v>228.344492</v>
      </c>
      <c r="Y6">
        <v>0</v>
      </c>
      <c r="Z6">
        <v>0</v>
      </c>
      <c r="AA6" s="2"/>
      <c r="AE6" s="7">
        <f t="shared" si="0"/>
        <v>1483</v>
      </c>
      <c r="AF6" s="8">
        <f t="shared" si="1"/>
        <v>2.6972353337828725E-3</v>
      </c>
      <c r="AG6" s="8">
        <f t="shared" si="2"/>
        <v>7.4173971679028991E-3</v>
      </c>
      <c r="AH6" s="9">
        <f t="shared" si="3"/>
        <v>0.78219824679703309</v>
      </c>
      <c r="AI6" s="7">
        <f t="shared" si="4"/>
        <v>925</v>
      </c>
      <c r="AJ6" s="8">
        <f t="shared" si="5"/>
        <v>4.3243243243243244E-3</v>
      </c>
      <c r="AK6" s="8">
        <f t="shared" si="6"/>
        <v>0</v>
      </c>
      <c r="AL6" s="9">
        <f t="shared" si="7"/>
        <v>0.75135135135135134</v>
      </c>
      <c r="AM6" s="10">
        <f t="shared" si="8"/>
        <v>506.32909100000001</v>
      </c>
      <c r="AN6" s="8">
        <f t="shared" si="9"/>
        <v>7.8431381300980794E-3</v>
      </c>
      <c r="AO6" s="8">
        <f t="shared" si="10"/>
        <v>0</v>
      </c>
      <c r="AP6" s="9">
        <f t="shared" si="11"/>
        <v>0.54901960788186277</v>
      </c>
    </row>
    <row r="7" spans="1:42" ht="15" x14ac:dyDescent="0.25">
      <c r="A7" s="37"/>
      <c r="B7" t="s">
        <v>60</v>
      </c>
      <c r="C7">
        <v>1369</v>
      </c>
      <c r="D7">
        <v>499</v>
      </c>
      <c r="E7">
        <v>10</v>
      </c>
      <c r="F7">
        <v>835</v>
      </c>
      <c r="G7">
        <v>5</v>
      </c>
      <c r="H7">
        <v>5</v>
      </c>
      <c r="I7">
        <v>0</v>
      </c>
      <c r="J7">
        <v>5</v>
      </c>
      <c r="K7">
        <v>10</v>
      </c>
      <c r="L7">
        <v>914</v>
      </c>
      <c r="M7">
        <v>259</v>
      </c>
      <c r="N7">
        <v>7</v>
      </c>
      <c r="O7">
        <v>629</v>
      </c>
      <c r="P7">
        <v>4</v>
      </c>
      <c r="Q7">
        <v>5</v>
      </c>
      <c r="R7">
        <v>0</v>
      </c>
      <c r="S7">
        <v>3</v>
      </c>
      <c r="T7">
        <v>7</v>
      </c>
      <c r="U7">
        <v>969.65921500000002</v>
      </c>
      <c r="V7">
        <v>164.270613</v>
      </c>
      <c r="W7">
        <v>0.8</v>
      </c>
      <c r="X7">
        <v>800.47647800000004</v>
      </c>
      <c r="Y7">
        <v>0</v>
      </c>
      <c r="Z7">
        <v>2.947368</v>
      </c>
      <c r="AA7" s="2"/>
      <c r="AE7" s="7">
        <f t="shared" si="0"/>
        <v>1369</v>
      </c>
      <c r="AF7" s="8">
        <f t="shared" si="1"/>
        <v>7.3046018991964941E-3</v>
      </c>
      <c r="AG7" s="8">
        <f t="shared" si="2"/>
        <v>3.6523009495982471E-3</v>
      </c>
      <c r="AH7" s="9">
        <f t="shared" si="3"/>
        <v>0.36449963476990505</v>
      </c>
      <c r="AI7" s="7">
        <f t="shared" si="4"/>
        <v>914</v>
      </c>
      <c r="AJ7" s="8">
        <f t="shared" si="5"/>
        <v>7.658643326039387E-3</v>
      </c>
      <c r="AK7" s="8">
        <f t="shared" si="6"/>
        <v>4.3763676148796497E-3</v>
      </c>
      <c r="AL7" s="9">
        <f t="shared" si="7"/>
        <v>0.28336980306345733</v>
      </c>
      <c r="AM7" s="10">
        <f t="shared" si="8"/>
        <v>969.65921500000002</v>
      </c>
      <c r="AN7" s="8">
        <f t="shared" si="9"/>
        <v>8.2503212223894559E-4</v>
      </c>
      <c r="AO7" s="8">
        <f t="shared" si="10"/>
        <v>0</v>
      </c>
      <c r="AP7" s="9">
        <f t="shared" si="11"/>
        <v>0.16941066558110315</v>
      </c>
    </row>
    <row r="8" spans="1:42" ht="15" x14ac:dyDescent="0.25">
      <c r="A8" s="37"/>
      <c r="B8" t="s">
        <v>61</v>
      </c>
      <c r="C8">
        <v>1408</v>
      </c>
      <c r="D8">
        <v>1088</v>
      </c>
      <c r="E8">
        <v>29</v>
      </c>
      <c r="F8">
        <v>278</v>
      </c>
      <c r="G8">
        <v>2</v>
      </c>
      <c r="H8">
        <v>6</v>
      </c>
      <c r="I8">
        <v>0</v>
      </c>
      <c r="J8">
        <v>0</v>
      </c>
      <c r="K8">
        <v>5</v>
      </c>
      <c r="L8">
        <v>925</v>
      </c>
      <c r="M8">
        <v>687</v>
      </c>
      <c r="N8">
        <v>28</v>
      </c>
      <c r="O8">
        <v>200</v>
      </c>
      <c r="P8">
        <v>0</v>
      </c>
      <c r="Q8">
        <v>5</v>
      </c>
      <c r="R8">
        <v>0</v>
      </c>
      <c r="S8">
        <v>0</v>
      </c>
      <c r="T8">
        <v>5</v>
      </c>
      <c r="U8">
        <v>695.34078499999998</v>
      </c>
      <c r="V8">
        <v>435.72938699999997</v>
      </c>
      <c r="W8">
        <v>3.2</v>
      </c>
      <c r="X8">
        <v>254.52352200000001</v>
      </c>
      <c r="Y8">
        <v>0</v>
      </c>
      <c r="Z8">
        <v>1.052632</v>
      </c>
      <c r="AA8" s="2"/>
      <c r="AE8" s="7">
        <f t="shared" si="0"/>
        <v>1408</v>
      </c>
      <c r="AF8" s="8">
        <f t="shared" si="1"/>
        <v>2.0596590909090908E-2</v>
      </c>
      <c r="AG8" s="8">
        <f t="shared" si="2"/>
        <v>4.261363636363636E-3</v>
      </c>
      <c r="AH8" s="9">
        <f t="shared" si="3"/>
        <v>0.77272727272727271</v>
      </c>
      <c r="AI8" s="7">
        <f t="shared" si="4"/>
        <v>925</v>
      </c>
      <c r="AJ8" s="8">
        <f t="shared" si="5"/>
        <v>3.027027027027027E-2</v>
      </c>
      <c r="AK8" s="8">
        <f t="shared" si="6"/>
        <v>0</v>
      </c>
      <c r="AL8" s="9">
        <f t="shared" si="7"/>
        <v>0.74270270270270267</v>
      </c>
      <c r="AM8" s="10">
        <f t="shared" si="8"/>
        <v>695.34078499999998</v>
      </c>
      <c r="AN8" s="8">
        <f t="shared" si="9"/>
        <v>4.6020599812795398E-3</v>
      </c>
      <c r="AO8" s="8">
        <f t="shared" si="10"/>
        <v>0</v>
      </c>
      <c r="AP8" s="9">
        <f t="shared" si="11"/>
        <v>0.6266414920563016</v>
      </c>
    </row>
    <row r="9" spans="1:42" ht="15" x14ac:dyDescent="0.25">
      <c r="A9" s="37"/>
      <c r="B9" t="s">
        <v>62</v>
      </c>
      <c r="C9">
        <v>3254</v>
      </c>
      <c r="D9">
        <v>1988</v>
      </c>
      <c r="E9">
        <v>393</v>
      </c>
      <c r="F9">
        <v>812</v>
      </c>
      <c r="G9">
        <v>3</v>
      </c>
      <c r="H9">
        <v>16</v>
      </c>
      <c r="I9">
        <v>3</v>
      </c>
      <c r="J9">
        <v>38</v>
      </c>
      <c r="K9">
        <v>1</v>
      </c>
      <c r="L9">
        <v>2673</v>
      </c>
      <c r="M9">
        <v>1457</v>
      </c>
      <c r="N9">
        <v>389</v>
      </c>
      <c r="O9">
        <v>768</v>
      </c>
      <c r="P9">
        <v>3</v>
      </c>
      <c r="Q9">
        <v>15</v>
      </c>
      <c r="R9">
        <v>3</v>
      </c>
      <c r="S9">
        <v>37</v>
      </c>
      <c r="T9">
        <v>1</v>
      </c>
      <c r="U9">
        <v>2325.986101</v>
      </c>
      <c r="V9">
        <v>1096.302289</v>
      </c>
      <c r="W9">
        <v>529.70822299999998</v>
      </c>
      <c r="X9">
        <v>628.48378000000002</v>
      </c>
      <c r="Y9">
        <v>47.666666999999997</v>
      </c>
      <c r="Z9">
        <v>15</v>
      </c>
      <c r="AA9" s="2"/>
      <c r="AE9" s="7">
        <f t="shared" si="0"/>
        <v>3254</v>
      </c>
      <c r="AF9" s="8">
        <f t="shared" si="1"/>
        <v>0.12077443146896127</v>
      </c>
      <c r="AG9" s="8">
        <f t="shared" si="2"/>
        <v>4.9170251997541483E-3</v>
      </c>
      <c r="AH9" s="9">
        <f t="shared" si="3"/>
        <v>0.61094038106945303</v>
      </c>
      <c r="AI9" s="7">
        <f t="shared" si="4"/>
        <v>2673</v>
      </c>
      <c r="AJ9" s="8">
        <f t="shared" si="5"/>
        <v>0.14552936775158998</v>
      </c>
      <c r="AK9" s="8">
        <f t="shared" si="6"/>
        <v>1.1223344556677891E-3</v>
      </c>
      <c r="AL9" s="9">
        <f t="shared" si="7"/>
        <v>0.54508043396932282</v>
      </c>
      <c r="AM9" s="10">
        <f t="shared" si="8"/>
        <v>2325.986101</v>
      </c>
      <c r="AN9" s="8">
        <f t="shared" si="9"/>
        <v>0.22773490468075672</v>
      </c>
      <c r="AO9" s="8">
        <f t="shared" si="10"/>
        <v>2.0493100530354372E-2</v>
      </c>
      <c r="AP9" s="9">
        <f t="shared" si="11"/>
        <v>0.47132796216136974</v>
      </c>
    </row>
    <row r="10" spans="1:42" ht="15" x14ac:dyDescent="0.25">
      <c r="A10" s="37"/>
      <c r="B10" t="s">
        <v>63</v>
      </c>
      <c r="C10">
        <v>458</v>
      </c>
      <c r="D10">
        <v>147</v>
      </c>
      <c r="E10">
        <v>2</v>
      </c>
      <c r="F10">
        <v>290</v>
      </c>
      <c r="G10">
        <v>0</v>
      </c>
      <c r="H10">
        <v>6</v>
      </c>
      <c r="I10">
        <v>0</v>
      </c>
      <c r="J10">
        <v>8</v>
      </c>
      <c r="K10">
        <v>5</v>
      </c>
      <c r="L10">
        <v>357</v>
      </c>
      <c r="M10">
        <v>108</v>
      </c>
      <c r="N10">
        <v>2</v>
      </c>
      <c r="O10">
        <v>232</v>
      </c>
      <c r="P10">
        <v>0</v>
      </c>
      <c r="Q10">
        <v>5</v>
      </c>
      <c r="R10">
        <v>0</v>
      </c>
      <c r="S10">
        <v>5</v>
      </c>
      <c r="T10">
        <v>5</v>
      </c>
      <c r="U10">
        <v>326.18233700000002</v>
      </c>
      <c r="V10">
        <v>43.783783999999997</v>
      </c>
      <c r="W10">
        <v>0</v>
      </c>
      <c r="X10">
        <v>274.50381700000003</v>
      </c>
      <c r="Y10">
        <v>0</v>
      </c>
      <c r="Z10">
        <v>7.8947370000000001</v>
      </c>
      <c r="AA10" s="2"/>
      <c r="AE10" s="7">
        <f t="shared" si="0"/>
        <v>458</v>
      </c>
      <c r="AF10" s="8">
        <f t="shared" si="1"/>
        <v>4.3668122270742356E-3</v>
      </c>
      <c r="AG10" s="8">
        <f t="shared" si="2"/>
        <v>1.3100436681222707E-2</v>
      </c>
      <c r="AH10" s="9">
        <f t="shared" si="3"/>
        <v>0.32096069868995636</v>
      </c>
      <c r="AI10" s="7">
        <f t="shared" si="4"/>
        <v>357</v>
      </c>
      <c r="AJ10" s="8">
        <f t="shared" si="5"/>
        <v>5.6022408963585435E-3</v>
      </c>
      <c r="AK10" s="8">
        <f t="shared" si="6"/>
        <v>0</v>
      </c>
      <c r="AL10" s="9">
        <f t="shared" si="7"/>
        <v>0.30252100840336132</v>
      </c>
      <c r="AM10" s="10">
        <f t="shared" si="8"/>
        <v>326.18233700000002</v>
      </c>
      <c r="AN10" s="8">
        <f t="shared" si="9"/>
        <v>0</v>
      </c>
      <c r="AO10" s="8">
        <f t="shared" si="10"/>
        <v>0</v>
      </c>
      <c r="AP10" s="9">
        <f t="shared" si="11"/>
        <v>0.13423100834549478</v>
      </c>
    </row>
    <row r="11" spans="1:42" ht="15" x14ac:dyDescent="0.25">
      <c r="A11" s="37"/>
      <c r="B11" t="s">
        <v>64</v>
      </c>
      <c r="C11">
        <v>983</v>
      </c>
      <c r="D11">
        <v>451</v>
      </c>
      <c r="E11">
        <v>10</v>
      </c>
      <c r="F11">
        <v>507</v>
      </c>
      <c r="G11">
        <v>1</v>
      </c>
      <c r="H11">
        <v>1</v>
      </c>
      <c r="I11">
        <v>0</v>
      </c>
      <c r="J11">
        <v>9</v>
      </c>
      <c r="K11">
        <v>4</v>
      </c>
      <c r="L11">
        <v>683</v>
      </c>
      <c r="M11">
        <v>287</v>
      </c>
      <c r="N11">
        <v>8</v>
      </c>
      <c r="O11">
        <v>377</v>
      </c>
      <c r="P11">
        <v>1</v>
      </c>
      <c r="Q11">
        <v>1</v>
      </c>
      <c r="R11">
        <v>0</v>
      </c>
      <c r="S11">
        <v>7</v>
      </c>
      <c r="T11">
        <v>2</v>
      </c>
      <c r="U11">
        <v>330</v>
      </c>
      <c r="V11">
        <v>250</v>
      </c>
      <c r="W11">
        <v>0</v>
      </c>
      <c r="X11">
        <v>80</v>
      </c>
      <c r="Y11">
        <v>0</v>
      </c>
      <c r="Z11">
        <v>0</v>
      </c>
      <c r="AA11" s="2"/>
      <c r="AE11" s="7">
        <f t="shared" si="0"/>
        <v>983</v>
      </c>
      <c r="AF11" s="8">
        <f t="shared" si="1"/>
        <v>1.0172939979654121E-2</v>
      </c>
      <c r="AG11" s="8">
        <f t="shared" si="2"/>
        <v>1.017293997965412E-3</v>
      </c>
      <c r="AH11" s="9">
        <f t="shared" si="3"/>
        <v>0.45879959308240081</v>
      </c>
      <c r="AI11" s="7">
        <f t="shared" si="4"/>
        <v>683</v>
      </c>
      <c r="AJ11" s="8">
        <f t="shared" si="5"/>
        <v>1.171303074670571E-2</v>
      </c>
      <c r="AK11" s="8">
        <f t="shared" si="6"/>
        <v>1.4641288433382138E-3</v>
      </c>
      <c r="AL11" s="9">
        <f t="shared" si="7"/>
        <v>0.42020497803806733</v>
      </c>
      <c r="AM11" s="10">
        <f t="shared" si="8"/>
        <v>330</v>
      </c>
      <c r="AN11" s="8">
        <f t="shared" si="9"/>
        <v>0</v>
      </c>
      <c r="AO11" s="8">
        <f t="shared" si="10"/>
        <v>0</v>
      </c>
      <c r="AP11" s="9">
        <f t="shared" si="11"/>
        <v>0.75757575757575757</v>
      </c>
    </row>
    <row r="12" spans="1:42" ht="15" x14ac:dyDescent="0.25">
      <c r="A12" s="37"/>
      <c r="B12" t="s">
        <v>65</v>
      </c>
      <c r="C12">
        <v>775</v>
      </c>
      <c r="D12">
        <v>271</v>
      </c>
      <c r="E12">
        <v>4</v>
      </c>
      <c r="F12">
        <v>486</v>
      </c>
      <c r="G12">
        <v>0</v>
      </c>
      <c r="H12">
        <v>3</v>
      </c>
      <c r="I12">
        <v>0</v>
      </c>
      <c r="J12">
        <v>4</v>
      </c>
      <c r="K12">
        <v>7</v>
      </c>
      <c r="L12">
        <v>569</v>
      </c>
      <c r="M12">
        <v>166</v>
      </c>
      <c r="N12">
        <v>4</v>
      </c>
      <c r="O12">
        <v>385</v>
      </c>
      <c r="P12">
        <v>0</v>
      </c>
      <c r="Q12">
        <v>3</v>
      </c>
      <c r="R12">
        <v>0</v>
      </c>
      <c r="S12">
        <v>4</v>
      </c>
      <c r="T12">
        <v>7</v>
      </c>
      <c r="U12">
        <v>445</v>
      </c>
      <c r="V12">
        <v>150</v>
      </c>
      <c r="W12">
        <v>0</v>
      </c>
      <c r="X12">
        <v>295</v>
      </c>
      <c r="Y12">
        <v>0</v>
      </c>
      <c r="Z12">
        <v>0</v>
      </c>
      <c r="AA12" s="2"/>
      <c r="AE12" s="7">
        <f t="shared" si="0"/>
        <v>775</v>
      </c>
      <c r="AF12" s="8">
        <f t="shared" si="1"/>
        <v>5.1612903225806452E-3</v>
      </c>
      <c r="AG12" s="8">
        <f t="shared" si="2"/>
        <v>3.8709677419354839E-3</v>
      </c>
      <c r="AH12" s="9">
        <f t="shared" si="3"/>
        <v>0.3496774193548387</v>
      </c>
      <c r="AI12" s="7">
        <f t="shared" si="4"/>
        <v>569</v>
      </c>
      <c r="AJ12" s="8">
        <f t="shared" si="5"/>
        <v>7.0298769771528994E-3</v>
      </c>
      <c r="AK12" s="8">
        <f t="shared" si="6"/>
        <v>0</v>
      </c>
      <c r="AL12" s="9">
        <f t="shared" si="7"/>
        <v>0.29173989455184535</v>
      </c>
      <c r="AM12" s="10">
        <f t="shared" si="8"/>
        <v>445</v>
      </c>
      <c r="AN12" s="8">
        <f t="shared" si="9"/>
        <v>0</v>
      </c>
      <c r="AO12" s="8">
        <f t="shared" si="10"/>
        <v>0</v>
      </c>
      <c r="AP12" s="9">
        <f t="shared" si="11"/>
        <v>0.33707865168539325</v>
      </c>
    </row>
    <row r="13" spans="1:42" ht="15" x14ac:dyDescent="0.25">
      <c r="A13" s="37"/>
      <c r="B13" t="s">
        <v>66</v>
      </c>
      <c r="C13">
        <v>1094</v>
      </c>
      <c r="D13">
        <v>616</v>
      </c>
      <c r="E13">
        <v>5</v>
      </c>
      <c r="F13">
        <v>467</v>
      </c>
      <c r="G13">
        <v>0</v>
      </c>
      <c r="H13">
        <v>0</v>
      </c>
      <c r="I13">
        <v>1</v>
      </c>
      <c r="J13">
        <v>3</v>
      </c>
      <c r="K13">
        <v>2</v>
      </c>
      <c r="L13">
        <v>719</v>
      </c>
      <c r="M13">
        <v>386</v>
      </c>
      <c r="N13">
        <v>4</v>
      </c>
      <c r="O13">
        <v>323</v>
      </c>
      <c r="P13">
        <v>0</v>
      </c>
      <c r="Q13">
        <v>0</v>
      </c>
      <c r="R13">
        <v>1</v>
      </c>
      <c r="S13">
        <v>3</v>
      </c>
      <c r="T13">
        <v>2</v>
      </c>
      <c r="U13">
        <v>585</v>
      </c>
      <c r="V13">
        <v>240</v>
      </c>
      <c r="W13">
        <v>0</v>
      </c>
      <c r="X13">
        <v>350</v>
      </c>
      <c r="Y13">
        <v>0</v>
      </c>
      <c r="Z13">
        <v>0</v>
      </c>
      <c r="AA13" s="2"/>
      <c r="AE13" s="7">
        <f t="shared" si="0"/>
        <v>1094</v>
      </c>
      <c r="AF13" s="8">
        <f t="shared" si="1"/>
        <v>4.570383912248629E-3</v>
      </c>
      <c r="AG13" s="8">
        <f t="shared" si="2"/>
        <v>0</v>
      </c>
      <c r="AH13" s="9">
        <f t="shared" si="3"/>
        <v>0.56307129798903111</v>
      </c>
      <c r="AI13" s="7">
        <f t="shared" si="4"/>
        <v>719</v>
      </c>
      <c r="AJ13" s="8">
        <f t="shared" si="5"/>
        <v>5.5632823365785811E-3</v>
      </c>
      <c r="AK13" s="8">
        <f t="shared" si="6"/>
        <v>0</v>
      </c>
      <c r="AL13" s="9">
        <f t="shared" si="7"/>
        <v>0.53685674547983309</v>
      </c>
      <c r="AM13" s="10">
        <f t="shared" si="8"/>
        <v>585</v>
      </c>
      <c r="AN13" s="8">
        <f t="shared" si="9"/>
        <v>0</v>
      </c>
      <c r="AO13" s="8">
        <f t="shared" si="10"/>
        <v>0</v>
      </c>
      <c r="AP13" s="9">
        <f t="shared" si="11"/>
        <v>0.41025641025641024</v>
      </c>
    </row>
    <row r="14" spans="1:42" ht="15" x14ac:dyDescent="0.25">
      <c r="A14" s="37"/>
      <c r="B14" t="s">
        <v>67</v>
      </c>
      <c r="C14">
        <v>1896</v>
      </c>
      <c r="D14">
        <v>1186</v>
      </c>
      <c r="E14">
        <v>12</v>
      </c>
      <c r="F14">
        <v>674</v>
      </c>
      <c r="G14">
        <v>0</v>
      </c>
      <c r="H14">
        <v>8</v>
      </c>
      <c r="I14">
        <v>2</v>
      </c>
      <c r="J14">
        <v>3</v>
      </c>
      <c r="K14">
        <v>11</v>
      </c>
      <c r="L14">
        <v>1186</v>
      </c>
      <c r="M14">
        <v>705</v>
      </c>
      <c r="N14">
        <v>12</v>
      </c>
      <c r="O14">
        <v>450</v>
      </c>
      <c r="P14">
        <v>0</v>
      </c>
      <c r="Q14">
        <v>7</v>
      </c>
      <c r="R14">
        <v>2</v>
      </c>
      <c r="S14">
        <v>3</v>
      </c>
      <c r="T14">
        <v>7</v>
      </c>
      <c r="U14">
        <v>840</v>
      </c>
      <c r="V14">
        <v>280</v>
      </c>
      <c r="W14">
        <v>4</v>
      </c>
      <c r="X14">
        <v>545</v>
      </c>
      <c r="Y14">
        <v>4</v>
      </c>
      <c r="Z14">
        <v>0</v>
      </c>
      <c r="AA14" s="2"/>
      <c r="AE14" s="7">
        <f t="shared" si="0"/>
        <v>1896</v>
      </c>
      <c r="AF14" s="8">
        <f t="shared" si="1"/>
        <v>6.3291139240506328E-3</v>
      </c>
      <c r="AG14" s="8">
        <f t="shared" si="2"/>
        <v>4.2194092827004216E-3</v>
      </c>
      <c r="AH14" s="9">
        <f t="shared" si="3"/>
        <v>0.62552742616033752</v>
      </c>
      <c r="AI14" s="7">
        <f t="shared" si="4"/>
        <v>1186</v>
      </c>
      <c r="AJ14" s="8">
        <f t="shared" si="5"/>
        <v>1.0118043844856661E-2</v>
      </c>
      <c r="AK14" s="8">
        <f t="shared" si="6"/>
        <v>0</v>
      </c>
      <c r="AL14" s="9">
        <f t="shared" si="7"/>
        <v>0.59443507588532885</v>
      </c>
      <c r="AM14" s="10">
        <f t="shared" si="8"/>
        <v>840</v>
      </c>
      <c r="AN14" s="8">
        <f t="shared" si="9"/>
        <v>4.7619047619047623E-3</v>
      </c>
      <c r="AO14" s="8">
        <f t="shared" si="10"/>
        <v>4.7619047619047623E-3</v>
      </c>
      <c r="AP14" s="9">
        <f t="shared" si="11"/>
        <v>0.33333333333333331</v>
      </c>
    </row>
    <row r="15" spans="1:42" ht="15" x14ac:dyDescent="0.25">
      <c r="A15" s="37"/>
      <c r="B15" t="s">
        <v>68</v>
      </c>
      <c r="C15">
        <v>1757</v>
      </c>
      <c r="D15">
        <v>1270</v>
      </c>
      <c r="E15">
        <v>8</v>
      </c>
      <c r="F15">
        <v>456</v>
      </c>
      <c r="G15">
        <v>1</v>
      </c>
      <c r="H15">
        <v>7</v>
      </c>
      <c r="I15">
        <v>11</v>
      </c>
      <c r="J15">
        <v>1</v>
      </c>
      <c r="K15">
        <v>3</v>
      </c>
      <c r="L15">
        <v>1087</v>
      </c>
      <c r="M15">
        <v>754</v>
      </c>
      <c r="N15">
        <v>6</v>
      </c>
      <c r="O15">
        <v>312</v>
      </c>
      <c r="P15">
        <v>1</v>
      </c>
      <c r="Q15">
        <v>5</v>
      </c>
      <c r="R15">
        <v>7</v>
      </c>
      <c r="S15">
        <v>1</v>
      </c>
      <c r="T15">
        <v>1</v>
      </c>
      <c r="U15">
        <v>960</v>
      </c>
      <c r="V15">
        <v>495</v>
      </c>
      <c r="W15">
        <v>25</v>
      </c>
      <c r="X15">
        <v>440</v>
      </c>
      <c r="Y15">
        <v>0</v>
      </c>
      <c r="Z15">
        <v>0</v>
      </c>
      <c r="AA15" s="2"/>
      <c r="AE15" s="7">
        <f t="shared" si="0"/>
        <v>1757</v>
      </c>
      <c r="AF15" s="8">
        <f t="shared" si="1"/>
        <v>4.5532157085941948E-3</v>
      </c>
      <c r="AG15" s="8">
        <f t="shared" si="2"/>
        <v>3.9840637450199202E-3</v>
      </c>
      <c r="AH15" s="9">
        <f t="shared" si="3"/>
        <v>0.72282299373932835</v>
      </c>
      <c r="AI15" s="7">
        <f t="shared" si="4"/>
        <v>1087</v>
      </c>
      <c r="AJ15" s="8">
        <f t="shared" si="5"/>
        <v>5.5197792088316471E-3</v>
      </c>
      <c r="AK15" s="8">
        <f t="shared" si="6"/>
        <v>9.1996320147194111E-4</v>
      </c>
      <c r="AL15" s="9">
        <f t="shared" si="7"/>
        <v>0.69365225390984364</v>
      </c>
      <c r="AM15" s="10">
        <f t="shared" si="8"/>
        <v>960</v>
      </c>
      <c r="AN15" s="8">
        <f t="shared" si="9"/>
        <v>2.6041666666666668E-2</v>
      </c>
      <c r="AO15" s="8">
        <f t="shared" si="10"/>
        <v>0</v>
      </c>
      <c r="AP15" s="9">
        <f t="shared" si="11"/>
        <v>0.515625</v>
      </c>
    </row>
    <row r="16" spans="1:42" ht="15" x14ac:dyDescent="0.25">
      <c r="A16" s="37"/>
      <c r="B16" t="s">
        <v>69</v>
      </c>
      <c r="C16">
        <v>1873</v>
      </c>
      <c r="D16">
        <v>1711</v>
      </c>
      <c r="E16">
        <v>9</v>
      </c>
      <c r="F16">
        <v>149</v>
      </c>
      <c r="G16">
        <v>1</v>
      </c>
      <c r="H16">
        <v>0</v>
      </c>
      <c r="I16">
        <v>1</v>
      </c>
      <c r="J16">
        <v>0</v>
      </c>
      <c r="K16">
        <v>2</v>
      </c>
      <c r="L16">
        <v>1189</v>
      </c>
      <c r="M16">
        <v>1075</v>
      </c>
      <c r="N16">
        <v>7</v>
      </c>
      <c r="O16">
        <v>103</v>
      </c>
      <c r="P16">
        <v>1</v>
      </c>
      <c r="Q16">
        <v>0</v>
      </c>
      <c r="R16">
        <v>1</v>
      </c>
      <c r="S16">
        <v>0</v>
      </c>
      <c r="T16">
        <v>2</v>
      </c>
      <c r="U16">
        <v>685</v>
      </c>
      <c r="V16">
        <v>570</v>
      </c>
      <c r="W16">
        <v>0</v>
      </c>
      <c r="X16">
        <v>100</v>
      </c>
      <c r="Y16">
        <v>0</v>
      </c>
      <c r="Z16">
        <v>10</v>
      </c>
      <c r="AA16" s="2"/>
      <c r="AE16" s="7">
        <f t="shared" si="0"/>
        <v>1873</v>
      </c>
      <c r="AF16" s="8">
        <f t="shared" si="1"/>
        <v>4.8051254671649763E-3</v>
      </c>
      <c r="AG16" s="8">
        <f t="shared" si="2"/>
        <v>0</v>
      </c>
      <c r="AH16" s="9">
        <f t="shared" si="3"/>
        <v>0.91350774159103043</v>
      </c>
      <c r="AI16" s="7">
        <f t="shared" si="4"/>
        <v>1189</v>
      </c>
      <c r="AJ16" s="8">
        <f t="shared" si="5"/>
        <v>5.8873002523128683E-3</v>
      </c>
      <c r="AK16" s="8">
        <f t="shared" si="6"/>
        <v>8.4104289318755253E-4</v>
      </c>
      <c r="AL16" s="9">
        <f t="shared" si="7"/>
        <v>0.904121110176619</v>
      </c>
      <c r="AM16" s="10">
        <f t="shared" si="8"/>
        <v>685</v>
      </c>
      <c r="AN16" s="8">
        <f t="shared" si="9"/>
        <v>0</v>
      </c>
      <c r="AO16" s="8">
        <f t="shared" si="10"/>
        <v>0</v>
      </c>
      <c r="AP16" s="9">
        <f t="shared" si="11"/>
        <v>0.83211678832116787</v>
      </c>
    </row>
    <row r="17" spans="1:42" ht="15" x14ac:dyDescent="0.25">
      <c r="A17" s="37"/>
      <c r="B17" t="s">
        <v>70</v>
      </c>
      <c r="C17">
        <v>1324</v>
      </c>
      <c r="D17">
        <v>402</v>
      </c>
      <c r="E17">
        <v>9</v>
      </c>
      <c r="F17">
        <v>888</v>
      </c>
      <c r="G17">
        <v>8</v>
      </c>
      <c r="H17">
        <v>0</v>
      </c>
      <c r="I17">
        <v>0</v>
      </c>
      <c r="J17">
        <v>4</v>
      </c>
      <c r="K17">
        <v>13</v>
      </c>
      <c r="L17">
        <v>948</v>
      </c>
      <c r="M17">
        <v>254</v>
      </c>
      <c r="N17">
        <v>8</v>
      </c>
      <c r="O17">
        <v>669</v>
      </c>
      <c r="P17">
        <v>6</v>
      </c>
      <c r="Q17">
        <v>0</v>
      </c>
      <c r="R17">
        <v>0</v>
      </c>
      <c r="S17">
        <v>3</v>
      </c>
      <c r="T17">
        <v>8</v>
      </c>
      <c r="U17">
        <v>1740</v>
      </c>
      <c r="V17">
        <v>430</v>
      </c>
      <c r="W17">
        <v>4</v>
      </c>
      <c r="X17">
        <v>1265</v>
      </c>
      <c r="Y17">
        <v>45</v>
      </c>
      <c r="Z17">
        <v>0</v>
      </c>
      <c r="AA17" s="2"/>
      <c r="AE17" s="7">
        <f t="shared" si="0"/>
        <v>1324</v>
      </c>
      <c r="AF17" s="8">
        <f t="shared" si="1"/>
        <v>6.7975830815709968E-3</v>
      </c>
      <c r="AG17" s="8">
        <f t="shared" si="2"/>
        <v>0</v>
      </c>
      <c r="AH17" s="9">
        <f t="shared" si="3"/>
        <v>0.30362537764350456</v>
      </c>
      <c r="AI17" s="7">
        <f t="shared" si="4"/>
        <v>948</v>
      </c>
      <c r="AJ17" s="8">
        <f t="shared" si="5"/>
        <v>8.4388185654008432E-3</v>
      </c>
      <c r="AK17" s="8">
        <f t="shared" si="6"/>
        <v>6.3291139240506328E-3</v>
      </c>
      <c r="AL17" s="9">
        <f t="shared" si="7"/>
        <v>0.2679324894514768</v>
      </c>
      <c r="AM17" s="10">
        <f t="shared" si="8"/>
        <v>1740</v>
      </c>
      <c r="AN17" s="8">
        <f t="shared" si="9"/>
        <v>2.2988505747126436E-3</v>
      </c>
      <c r="AO17" s="8">
        <f t="shared" si="10"/>
        <v>2.5862068965517241E-2</v>
      </c>
      <c r="AP17" s="9">
        <f t="shared" si="11"/>
        <v>0.2471264367816092</v>
      </c>
    </row>
    <row r="18" spans="1:42" ht="15" x14ac:dyDescent="0.25">
      <c r="A18" s="37"/>
      <c r="B18" t="s">
        <v>71</v>
      </c>
      <c r="C18">
        <v>1037</v>
      </c>
      <c r="D18">
        <v>509</v>
      </c>
      <c r="E18">
        <v>10</v>
      </c>
      <c r="F18">
        <v>508</v>
      </c>
      <c r="G18">
        <v>1</v>
      </c>
      <c r="H18">
        <v>1</v>
      </c>
      <c r="I18">
        <v>0</v>
      </c>
      <c r="J18">
        <v>0</v>
      </c>
      <c r="K18">
        <v>8</v>
      </c>
      <c r="L18">
        <v>731</v>
      </c>
      <c r="M18">
        <v>344</v>
      </c>
      <c r="N18">
        <v>10</v>
      </c>
      <c r="O18">
        <v>368</v>
      </c>
      <c r="P18">
        <v>1</v>
      </c>
      <c r="Q18">
        <v>1</v>
      </c>
      <c r="R18">
        <v>0</v>
      </c>
      <c r="S18">
        <v>0</v>
      </c>
      <c r="T18">
        <v>7</v>
      </c>
      <c r="U18">
        <v>628.87115700000004</v>
      </c>
      <c r="V18">
        <v>282.04301099999998</v>
      </c>
      <c r="W18">
        <v>9.0909089999999999</v>
      </c>
      <c r="X18">
        <v>341.15501499999999</v>
      </c>
      <c r="Y18">
        <v>0</v>
      </c>
      <c r="Z18">
        <v>0</v>
      </c>
      <c r="AA18" s="2"/>
      <c r="AE18" s="7">
        <f t="shared" si="0"/>
        <v>1037</v>
      </c>
      <c r="AF18" s="8">
        <f t="shared" si="1"/>
        <v>9.643201542912247E-3</v>
      </c>
      <c r="AG18" s="8">
        <f t="shared" si="2"/>
        <v>9.6432015429122472E-4</v>
      </c>
      <c r="AH18" s="9">
        <f t="shared" si="3"/>
        <v>0.49083895853423337</v>
      </c>
      <c r="AI18" s="7">
        <f t="shared" si="4"/>
        <v>731</v>
      </c>
      <c r="AJ18" s="8">
        <f t="shared" si="5"/>
        <v>1.3679890560875513E-2</v>
      </c>
      <c r="AK18" s="8">
        <f t="shared" si="6"/>
        <v>1.3679890560875513E-3</v>
      </c>
      <c r="AL18" s="9">
        <f t="shared" si="7"/>
        <v>0.47058823529411764</v>
      </c>
      <c r="AM18" s="10">
        <f t="shared" si="8"/>
        <v>628.87115700000004</v>
      </c>
      <c r="AN18" s="8">
        <f t="shared" si="9"/>
        <v>1.4455916603597706E-2</v>
      </c>
      <c r="AO18" s="8">
        <f t="shared" si="10"/>
        <v>0</v>
      </c>
      <c r="AP18" s="9">
        <f t="shared" si="11"/>
        <v>0.44849093150570424</v>
      </c>
    </row>
    <row r="19" spans="1:42" ht="15" x14ac:dyDescent="0.25">
      <c r="A19" s="37"/>
      <c r="B19" t="s">
        <v>72</v>
      </c>
      <c r="C19">
        <v>1513</v>
      </c>
      <c r="D19">
        <v>833</v>
      </c>
      <c r="E19">
        <v>17</v>
      </c>
      <c r="F19">
        <v>639</v>
      </c>
      <c r="G19">
        <v>5</v>
      </c>
      <c r="H19">
        <v>5</v>
      </c>
      <c r="I19">
        <v>0</v>
      </c>
      <c r="J19">
        <v>7</v>
      </c>
      <c r="K19">
        <v>7</v>
      </c>
      <c r="L19">
        <v>1059</v>
      </c>
      <c r="M19">
        <v>543</v>
      </c>
      <c r="N19">
        <v>12</v>
      </c>
      <c r="O19">
        <v>487</v>
      </c>
      <c r="P19">
        <v>4</v>
      </c>
      <c r="Q19">
        <v>4</v>
      </c>
      <c r="R19">
        <v>0</v>
      </c>
      <c r="S19">
        <v>3</v>
      </c>
      <c r="T19">
        <v>6</v>
      </c>
      <c r="U19">
        <v>1130</v>
      </c>
      <c r="V19">
        <v>545</v>
      </c>
      <c r="W19">
        <v>0</v>
      </c>
      <c r="X19">
        <v>590</v>
      </c>
      <c r="Y19">
        <v>0</v>
      </c>
      <c r="Z19">
        <v>0</v>
      </c>
      <c r="AA19" s="2"/>
      <c r="AE19" s="7">
        <f t="shared" si="0"/>
        <v>1513</v>
      </c>
      <c r="AF19" s="8">
        <f t="shared" si="1"/>
        <v>1.1235955056179775E-2</v>
      </c>
      <c r="AG19" s="8">
        <f t="shared" si="2"/>
        <v>3.3046926635822869E-3</v>
      </c>
      <c r="AH19" s="9">
        <f t="shared" si="3"/>
        <v>0.550561797752809</v>
      </c>
      <c r="AI19" s="7">
        <f t="shared" si="4"/>
        <v>1059</v>
      </c>
      <c r="AJ19" s="8">
        <f t="shared" si="5"/>
        <v>1.1331444759206799E-2</v>
      </c>
      <c r="AK19" s="8">
        <f t="shared" si="6"/>
        <v>3.7771482530689331E-3</v>
      </c>
      <c r="AL19" s="9">
        <f t="shared" si="7"/>
        <v>0.5127478753541076</v>
      </c>
      <c r="AM19" s="10">
        <f t="shared" si="8"/>
        <v>1130</v>
      </c>
      <c r="AN19" s="8">
        <f t="shared" si="9"/>
        <v>0</v>
      </c>
      <c r="AO19" s="8">
        <f t="shared" si="10"/>
        <v>0</v>
      </c>
      <c r="AP19" s="9">
        <f t="shared" si="11"/>
        <v>0.48230088495575218</v>
      </c>
    </row>
    <row r="20" spans="1:42" ht="15" x14ac:dyDescent="0.25">
      <c r="A20" s="37"/>
      <c r="B20" t="s">
        <v>73</v>
      </c>
      <c r="C20">
        <v>780</v>
      </c>
      <c r="D20">
        <v>686</v>
      </c>
      <c r="E20">
        <v>1</v>
      </c>
      <c r="F20">
        <v>88</v>
      </c>
      <c r="G20">
        <v>0</v>
      </c>
      <c r="H20">
        <v>0</v>
      </c>
      <c r="I20">
        <v>0</v>
      </c>
      <c r="J20">
        <v>2</v>
      </c>
      <c r="K20">
        <v>3</v>
      </c>
      <c r="L20">
        <v>513</v>
      </c>
      <c r="M20">
        <v>439</v>
      </c>
      <c r="N20">
        <v>1</v>
      </c>
      <c r="O20">
        <v>68</v>
      </c>
      <c r="P20">
        <v>0</v>
      </c>
      <c r="Q20">
        <v>0</v>
      </c>
      <c r="R20">
        <v>0</v>
      </c>
      <c r="S20">
        <v>2</v>
      </c>
      <c r="T20">
        <v>3</v>
      </c>
      <c r="U20">
        <v>330</v>
      </c>
      <c r="V20">
        <v>255</v>
      </c>
      <c r="W20">
        <v>35</v>
      </c>
      <c r="X20">
        <v>40</v>
      </c>
      <c r="Y20">
        <v>0</v>
      </c>
      <c r="Z20">
        <v>0</v>
      </c>
      <c r="AA20" s="2"/>
      <c r="AE20" s="7">
        <f t="shared" si="0"/>
        <v>780</v>
      </c>
      <c r="AF20" s="8">
        <f t="shared" si="1"/>
        <v>1.2820512820512821E-3</v>
      </c>
      <c r="AG20" s="8">
        <f t="shared" si="2"/>
        <v>0</v>
      </c>
      <c r="AH20" s="9">
        <f t="shared" si="3"/>
        <v>0.87948717948717947</v>
      </c>
      <c r="AI20" s="7">
        <f t="shared" si="4"/>
        <v>513</v>
      </c>
      <c r="AJ20" s="8">
        <f t="shared" si="5"/>
        <v>1.9493177387914229E-3</v>
      </c>
      <c r="AK20" s="8">
        <f t="shared" si="6"/>
        <v>0</v>
      </c>
      <c r="AL20" s="9">
        <f t="shared" si="7"/>
        <v>0.85575048732943471</v>
      </c>
      <c r="AM20" s="10">
        <f t="shared" si="8"/>
        <v>330</v>
      </c>
      <c r="AN20" s="8">
        <f t="shared" si="9"/>
        <v>0.10606060606060606</v>
      </c>
      <c r="AO20" s="8">
        <f t="shared" si="10"/>
        <v>0</v>
      </c>
      <c r="AP20" s="9">
        <f t="shared" si="11"/>
        <v>0.77272727272727271</v>
      </c>
    </row>
    <row r="21" spans="1:42" ht="15" x14ac:dyDescent="0.25">
      <c r="A21" s="37"/>
      <c r="B21" t="s">
        <v>74</v>
      </c>
      <c r="C21">
        <v>1722</v>
      </c>
      <c r="D21">
        <v>275</v>
      </c>
      <c r="E21">
        <v>7</v>
      </c>
      <c r="F21">
        <v>1408</v>
      </c>
      <c r="G21">
        <v>1</v>
      </c>
      <c r="H21">
        <v>4</v>
      </c>
      <c r="I21">
        <v>3</v>
      </c>
      <c r="J21">
        <v>0</v>
      </c>
      <c r="K21">
        <v>24</v>
      </c>
      <c r="L21">
        <v>1323</v>
      </c>
      <c r="M21">
        <v>179</v>
      </c>
      <c r="N21">
        <v>7</v>
      </c>
      <c r="O21">
        <v>1111</v>
      </c>
      <c r="P21">
        <v>1</v>
      </c>
      <c r="Q21">
        <v>3</v>
      </c>
      <c r="R21">
        <v>2</v>
      </c>
      <c r="S21">
        <v>0</v>
      </c>
      <c r="T21">
        <v>20</v>
      </c>
      <c r="U21">
        <v>1411.4975649999999</v>
      </c>
      <c r="V21">
        <v>102.79069800000001</v>
      </c>
      <c r="W21">
        <v>0</v>
      </c>
      <c r="X21">
        <v>1309.166667</v>
      </c>
      <c r="Y21">
        <v>0</v>
      </c>
      <c r="Z21">
        <v>0</v>
      </c>
      <c r="AA21" s="2"/>
      <c r="AE21" s="7">
        <f t="shared" si="0"/>
        <v>1722</v>
      </c>
      <c r="AF21" s="8">
        <f t="shared" si="1"/>
        <v>4.0650406504065045E-3</v>
      </c>
      <c r="AG21" s="8">
        <f t="shared" si="2"/>
        <v>2.3228803716608595E-3</v>
      </c>
      <c r="AH21" s="9">
        <f t="shared" si="3"/>
        <v>0.15969802555168408</v>
      </c>
      <c r="AI21" s="7">
        <f t="shared" si="4"/>
        <v>1323</v>
      </c>
      <c r="AJ21" s="8">
        <f t="shared" si="5"/>
        <v>5.2910052910052907E-3</v>
      </c>
      <c r="AK21" s="8">
        <f t="shared" si="6"/>
        <v>7.5585789871504159E-4</v>
      </c>
      <c r="AL21" s="9">
        <f t="shared" si="7"/>
        <v>0.13529856386999245</v>
      </c>
      <c r="AM21" s="10">
        <f t="shared" si="8"/>
        <v>1411.4975649999999</v>
      </c>
      <c r="AN21" s="8">
        <f t="shared" si="9"/>
        <v>0</v>
      </c>
      <c r="AO21" s="8">
        <f t="shared" si="10"/>
        <v>0</v>
      </c>
      <c r="AP21" s="9">
        <f t="shared" si="11"/>
        <v>7.2823857829326127E-2</v>
      </c>
    </row>
    <row r="22" spans="1:42" ht="15" x14ac:dyDescent="0.25">
      <c r="A22" s="37"/>
      <c r="B22" t="s">
        <v>75</v>
      </c>
      <c r="C22">
        <v>1981</v>
      </c>
      <c r="D22">
        <v>1478</v>
      </c>
      <c r="E22">
        <v>20</v>
      </c>
      <c r="F22">
        <v>458</v>
      </c>
      <c r="G22">
        <v>2</v>
      </c>
      <c r="H22">
        <v>3</v>
      </c>
      <c r="I22">
        <v>1</v>
      </c>
      <c r="J22">
        <v>3</v>
      </c>
      <c r="K22">
        <v>16</v>
      </c>
      <c r="L22">
        <v>1294</v>
      </c>
      <c r="M22">
        <v>913</v>
      </c>
      <c r="N22">
        <v>11</v>
      </c>
      <c r="O22">
        <v>357</v>
      </c>
      <c r="P22">
        <v>2</v>
      </c>
      <c r="Q22">
        <v>3</v>
      </c>
      <c r="R22">
        <v>1</v>
      </c>
      <c r="S22">
        <v>3</v>
      </c>
      <c r="T22">
        <v>4</v>
      </c>
      <c r="U22">
        <v>745</v>
      </c>
      <c r="V22">
        <v>475</v>
      </c>
      <c r="W22">
        <v>20</v>
      </c>
      <c r="X22">
        <v>230</v>
      </c>
      <c r="Y22">
        <v>20</v>
      </c>
      <c r="Z22">
        <v>0</v>
      </c>
      <c r="AA22" s="2"/>
      <c r="AE22" s="7">
        <f t="shared" si="0"/>
        <v>1981</v>
      </c>
      <c r="AF22" s="8">
        <f t="shared" si="1"/>
        <v>1.0095911155981827E-2</v>
      </c>
      <c r="AG22" s="8">
        <f t="shared" si="2"/>
        <v>1.5143866733972741E-3</v>
      </c>
      <c r="AH22" s="9">
        <f t="shared" si="3"/>
        <v>0.74608783442705706</v>
      </c>
      <c r="AI22" s="7">
        <f t="shared" si="4"/>
        <v>1294</v>
      </c>
      <c r="AJ22" s="8">
        <f t="shared" si="5"/>
        <v>8.5007727975270481E-3</v>
      </c>
      <c r="AK22" s="8">
        <f t="shared" si="6"/>
        <v>1.5455950540958269E-3</v>
      </c>
      <c r="AL22" s="9">
        <f t="shared" si="7"/>
        <v>0.70556414219474495</v>
      </c>
      <c r="AM22" s="10">
        <f t="shared" si="8"/>
        <v>745</v>
      </c>
      <c r="AN22" s="8">
        <f t="shared" si="9"/>
        <v>2.6845637583892617E-2</v>
      </c>
      <c r="AO22" s="8">
        <f t="shared" si="10"/>
        <v>2.6845637583892617E-2</v>
      </c>
      <c r="AP22" s="9">
        <f t="shared" si="11"/>
        <v>0.63758389261744963</v>
      </c>
    </row>
    <row r="23" spans="1:42" ht="15" x14ac:dyDescent="0.25">
      <c r="A23" s="37"/>
      <c r="B23" t="s">
        <v>76</v>
      </c>
      <c r="C23">
        <v>897</v>
      </c>
      <c r="D23">
        <v>492</v>
      </c>
      <c r="E23">
        <v>4</v>
      </c>
      <c r="F23">
        <v>396</v>
      </c>
      <c r="G23">
        <v>0</v>
      </c>
      <c r="H23">
        <v>3</v>
      </c>
      <c r="I23">
        <v>1</v>
      </c>
      <c r="J23">
        <v>0</v>
      </c>
      <c r="K23">
        <v>1</v>
      </c>
      <c r="L23">
        <v>599</v>
      </c>
      <c r="M23">
        <v>304</v>
      </c>
      <c r="N23">
        <v>2</v>
      </c>
      <c r="O23">
        <v>288</v>
      </c>
      <c r="P23">
        <v>0</v>
      </c>
      <c r="Q23">
        <v>3</v>
      </c>
      <c r="R23">
        <v>1</v>
      </c>
      <c r="S23">
        <v>0</v>
      </c>
      <c r="T23">
        <v>1</v>
      </c>
      <c r="U23">
        <v>645</v>
      </c>
      <c r="V23">
        <v>380</v>
      </c>
      <c r="W23">
        <v>10</v>
      </c>
      <c r="X23">
        <v>255</v>
      </c>
      <c r="Y23">
        <v>0</v>
      </c>
      <c r="Z23">
        <v>0</v>
      </c>
      <c r="AA23" s="2"/>
      <c r="AE23" s="7">
        <f t="shared" si="0"/>
        <v>897</v>
      </c>
      <c r="AF23" s="8">
        <f t="shared" si="1"/>
        <v>4.459308807134894E-3</v>
      </c>
      <c r="AG23" s="8">
        <f t="shared" si="2"/>
        <v>3.3444816053511705E-3</v>
      </c>
      <c r="AH23" s="9">
        <f t="shared" si="3"/>
        <v>0.54849498327759194</v>
      </c>
      <c r="AI23" s="7">
        <f t="shared" si="4"/>
        <v>599</v>
      </c>
      <c r="AJ23" s="8">
        <f t="shared" si="5"/>
        <v>3.3388981636060101E-3</v>
      </c>
      <c r="AK23" s="8">
        <f t="shared" si="6"/>
        <v>0</v>
      </c>
      <c r="AL23" s="9">
        <f t="shared" si="7"/>
        <v>0.50751252086811349</v>
      </c>
      <c r="AM23" s="10">
        <f t="shared" si="8"/>
        <v>645</v>
      </c>
      <c r="AN23" s="8">
        <f t="shared" si="9"/>
        <v>1.5503875968992248E-2</v>
      </c>
      <c r="AO23" s="8">
        <f t="shared" si="10"/>
        <v>0</v>
      </c>
      <c r="AP23" s="9">
        <f t="shared" si="11"/>
        <v>0.58914728682170547</v>
      </c>
    </row>
    <row r="24" spans="1:42" ht="15" x14ac:dyDescent="0.25">
      <c r="A24" s="37"/>
      <c r="B24" t="s">
        <v>77</v>
      </c>
      <c r="C24">
        <v>1377</v>
      </c>
      <c r="D24">
        <v>1275</v>
      </c>
      <c r="E24">
        <v>8</v>
      </c>
      <c r="F24">
        <v>93</v>
      </c>
      <c r="G24">
        <v>0</v>
      </c>
      <c r="H24">
        <v>0</v>
      </c>
      <c r="I24">
        <v>0</v>
      </c>
      <c r="J24">
        <v>1</v>
      </c>
      <c r="K24">
        <v>0</v>
      </c>
      <c r="L24">
        <v>866</v>
      </c>
      <c r="M24">
        <v>792</v>
      </c>
      <c r="N24">
        <v>8</v>
      </c>
      <c r="O24">
        <v>65</v>
      </c>
      <c r="P24">
        <v>0</v>
      </c>
      <c r="Q24">
        <v>0</v>
      </c>
      <c r="R24">
        <v>0</v>
      </c>
      <c r="S24">
        <v>1</v>
      </c>
      <c r="T24">
        <v>0</v>
      </c>
      <c r="U24">
        <v>750</v>
      </c>
      <c r="V24">
        <v>720</v>
      </c>
      <c r="W24">
        <v>4</v>
      </c>
      <c r="X24">
        <v>25</v>
      </c>
      <c r="Y24">
        <v>0</v>
      </c>
      <c r="Z24">
        <v>0</v>
      </c>
      <c r="AA24" s="2"/>
      <c r="AE24" s="7">
        <f t="shared" si="0"/>
        <v>1377</v>
      </c>
      <c r="AF24" s="8">
        <f t="shared" si="1"/>
        <v>5.8097312999273783E-3</v>
      </c>
      <c r="AG24" s="8">
        <f t="shared" si="2"/>
        <v>0</v>
      </c>
      <c r="AH24" s="9">
        <f t="shared" si="3"/>
        <v>0.92592592592592593</v>
      </c>
      <c r="AI24" s="7">
        <f t="shared" si="4"/>
        <v>866</v>
      </c>
      <c r="AJ24" s="8">
        <f t="shared" si="5"/>
        <v>9.2378752886836026E-3</v>
      </c>
      <c r="AK24" s="8">
        <f t="shared" si="6"/>
        <v>0</v>
      </c>
      <c r="AL24" s="9">
        <f t="shared" si="7"/>
        <v>0.91454965357967666</v>
      </c>
      <c r="AM24" s="10">
        <f t="shared" si="8"/>
        <v>750</v>
      </c>
      <c r="AN24" s="8">
        <f t="shared" si="9"/>
        <v>5.3333333333333332E-3</v>
      </c>
      <c r="AO24" s="8">
        <f t="shared" si="10"/>
        <v>0</v>
      </c>
      <c r="AP24" s="9">
        <f t="shared" si="11"/>
        <v>0.96</v>
      </c>
    </row>
    <row r="25" spans="1:42" ht="15" x14ac:dyDescent="0.25">
      <c r="A25" s="37"/>
      <c r="B25" t="s">
        <v>78</v>
      </c>
      <c r="C25">
        <v>1008</v>
      </c>
      <c r="D25">
        <v>890</v>
      </c>
      <c r="E25">
        <v>9</v>
      </c>
      <c r="F25">
        <v>104</v>
      </c>
      <c r="G25">
        <v>2</v>
      </c>
      <c r="H25">
        <v>2</v>
      </c>
      <c r="I25">
        <v>0</v>
      </c>
      <c r="J25">
        <v>1</v>
      </c>
      <c r="K25">
        <v>0</v>
      </c>
      <c r="L25">
        <v>661</v>
      </c>
      <c r="M25">
        <v>585</v>
      </c>
      <c r="N25">
        <v>3</v>
      </c>
      <c r="O25">
        <v>70</v>
      </c>
      <c r="P25">
        <v>1</v>
      </c>
      <c r="Q25">
        <v>2</v>
      </c>
      <c r="R25">
        <v>0</v>
      </c>
      <c r="S25">
        <v>0</v>
      </c>
      <c r="T25">
        <v>0</v>
      </c>
      <c r="U25">
        <v>200</v>
      </c>
      <c r="V25">
        <v>170</v>
      </c>
      <c r="W25">
        <v>0</v>
      </c>
      <c r="X25">
        <v>30</v>
      </c>
      <c r="Y25">
        <v>0</v>
      </c>
      <c r="Z25">
        <v>0</v>
      </c>
      <c r="AA25" s="2"/>
      <c r="AE25" s="7">
        <f t="shared" si="0"/>
        <v>1008</v>
      </c>
      <c r="AF25" s="8">
        <f t="shared" si="1"/>
        <v>8.9285714285714281E-3</v>
      </c>
      <c r="AG25" s="8">
        <f t="shared" si="2"/>
        <v>1.984126984126984E-3</v>
      </c>
      <c r="AH25" s="9">
        <f t="shared" si="3"/>
        <v>0.88293650793650791</v>
      </c>
      <c r="AI25" s="7">
        <f t="shared" si="4"/>
        <v>661</v>
      </c>
      <c r="AJ25" s="8">
        <f t="shared" si="5"/>
        <v>4.5385779122541605E-3</v>
      </c>
      <c r="AK25" s="8">
        <f t="shared" si="6"/>
        <v>1.5128593040847202E-3</v>
      </c>
      <c r="AL25" s="9">
        <f t="shared" si="7"/>
        <v>0.88502269288956126</v>
      </c>
      <c r="AM25" s="10">
        <f t="shared" si="8"/>
        <v>200</v>
      </c>
      <c r="AN25" s="8">
        <f t="shared" si="9"/>
        <v>0</v>
      </c>
      <c r="AO25" s="8">
        <f t="shared" si="10"/>
        <v>0</v>
      </c>
      <c r="AP25" s="9">
        <f t="shared" si="11"/>
        <v>0.85</v>
      </c>
    </row>
    <row r="26" spans="1:42" ht="15" x14ac:dyDescent="0.25">
      <c r="A26" s="37"/>
      <c r="B26" t="s">
        <v>79</v>
      </c>
      <c r="C26">
        <v>2487</v>
      </c>
      <c r="D26">
        <v>1182</v>
      </c>
      <c r="E26">
        <v>25</v>
      </c>
      <c r="F26">
        <v>1231</v>
      </c>
      <c r="G26">
        <v>2</v>
      </c>
      <c r="H26">
        <v>12</v>
      </c>
      <c r="I26">
        <v>8</v>
      </c>
      <c r="J26">
        <v>5</v>
      </c>
      <c r="K26">
        <v>22</v>
      </c>
      <c r="L26">
        <v>1727</v>
      </c>
      <c r="M26">
        <v>725</v>
      </c>
      <c r="N26">
        <v>22</v>
      </c>
      <c r="O26">
        <v>942</v>
      </c>
      <c r="P26">
        <v>2</v>
      </c>
      <c r="Q26">
        <v>11</v>
      </c>
      <c r="R26">
        <v>6</v>
      </c>
      <c r="S26">
        <v>3</v>
      </c>
      <c r="T26">
        <v>16</v>
      </c>
      <c r="U26">
        <v>1290</v>
      </c>
      <c r="V26">
        <v>460</v>
      </c>
      <c r="W26">
        <v>0</v>
      </c>
      <c r="X26">
        <v>795</v>
      </c>
      <c r="Y26">
        <v>0</v>
      </c>
      <c r="Z26">
        <v>30</v>
      </c>
      <c r="AA26" s="2"/>
      <c r="AE26" s="7">
        <f t="shared" si="0"/>
        <v>2487</v>
      </c>
      <c r="AF26" s="8">
        <f t="shared" si="1"/>
        <v>1.0052271813429835E-2</v>
      </c>
      <c r="AG26" s="8">
        <f t="shared" si="2"/>
        <v>4.8250904704463205E-3</v>
      </c>
      <c r="AH26" s="9">
        <f t="shared" si="3"/>
        <v>0.47527141133896261</v>
      </c>
      <c r="AI26" s="7">
        <f t="shared" si="4"/>
        <v>1727</v>
      </c>
      <c r="AJ26" s="8">
        <f t="shared" si="5"/>
        <v>1.2738853503184714E-2</v>
      </c>
      <c r="AK26" s="8">
        <f t="shared" si="6"/>
        <v>1.1580775911986102E-3</v>
      </c>
      <c r="AL26" s="9">
        <f t="shared" si="7"/>
        <v>0.41980312680949622</v>
      </c>
      <c r="AM26" s="10">
        <f t="shared" si="8"/>
        <v>1290</v>
      </c>
      <c r="AN26" s="8">
        <f t="shared" si="9"/>
        <v>0</v>
      </c>
      <c r="AO26" s="8">
        <f t="shared" si="10"/>
        <v>0</v>
      </c>
      <c r="AP26" s="9">
        <f t="shared" si="11"/>
        <v>0.35658914728682173</v>
      </c>
    </row>
    <row r="27" spans="1:42" ht="15" x14ac:dyDescent="0.25">
      <c r="A27" s="37"/>
      <c r="B27" t="s">
        <v>80</v>
      </c>
      <c r="C27">
        <v>2209</v>
      </c>
      <c r="D27">
        <v>1765</v>
      </c>
      <c r="E27">
        <v>27</v>
      </c>
      <c r="F27">
        <v>391</v>
      </c>
      <c r="G27">
        <v>10</v>
      </c>
      <c r="H27">
        <v>4</v>
      </c>
      <c r="I27">
        <v>4</v>
      </c>
      <c r="J27">
        <v>5</v>
      </c>
      <c r="K27">
        <v>3</v>
      </c>
      <c r="L27">
        <v>1427</v>
      </c>
      <c r="M27">
        <v>1110</v>
      </c>
      <c r="N27">
        <v>16</v>
      </c>
      <c r="O27">
        <v>285</v>
      </c>
      <c r="P27">
        <v>8</v>
      </c>
      <c r="Q27">
        <v>3</v>
      </c>
      <c r="R27">
        <v>2</v>
      </c>
      <c r="S27">
        <v>3</v>
      </c>
      <c r="T27">
        <v>0</v>
      </c>
      <c r="U27">
        <v>1069.8230160000001</v>
      </c>
      <c r="V27">
        <v>834.375</v>
      </c>
      <c r="W27">
        <v>0</v>
      </c>
      <c r="X27">
        <v>135.71428599999999</v>
      </c>
      <c r="Y27">
        <v>0</v>
      </c>
      <c r="Z27">
        <v>95</v>
      </c>
      <c r="AA27" s="2"/>
      <c r="AE27" s="7">
        <f t="shared" si="0"/>
        <v>2209</v>
      </c>
      <c r="AF27" s="8">
        <f t="shared" si="1"/>
        <v>1.2222725215029425E-2</v>
      </c>
      <c r="AG27" s="8">
        <f t="shared" si="2"/>
        <v>1.8107741059302852E-3</v>
      </c>
      <c r="AH27" s="9">
        <f t="shared" si="3"/>
        <v>0.79900407424173836</v>
      </c>
      <c r="AI27" s="7">
        <f t="shared" si="4"/>
        <v>1427</v>
      </c>
      <c r="AJ27" s="8">
        <f t="shared" si="5"/>
        <v>1.1212333566923615E-2</v>
      </c>
      <c r="AK27" s="8">
        <f t="shared" si="6"/>
        <v>5.6061667834618077E-3</v>
      </c>
      <c r="AL27" s="9">
        <f t="shared" si="7"/>
        <v>0.77785564120532591</v>
      </c>
      <c r="AM27" s="10">
        <f t="shared" si="8"/>
        <v>1069.8230160000001</v>
      </c>
      <c r="AN27" s="8">
        <f t="shared" si="9"/>
        <v>0</v>
      </c>
      <c r="AO27" s="8">
        <f t="shared" si="10"/>
        <v>0</v>
      </c>
      <c r="AP27" s="9">
        <f t="shared" si="11"/>
        <v>0.77991872255625505</v>
      </c>
    </row>
    <row r="28" spans="1:42" ht="15" x14ac:dyDescent="0.25">
      <c r="A28" s="37"/>
      <c r="B28" t="s">
        <v>81</v>
      </c>
      <c r="C28">
        <v>829</v>
      </c>
      <c r="D28">
        <v>758</v>
      </c>
      <c r="E28">
        <v>1</v>
      </c>
      <c r="F28">
        <v>50</v>
      </c>
      <c r="G28">
        <v>0</v>
      </c>
      <c r="H28">
        <v>0</v>
      </c>
      <c r="I28">
        <v>18</v>
      </c>
      <c r="J28">
        <v>0</v>
      </c>
      <c r="K28">
        <v>2</v>
      </c>
      <c r="L28">
        <v>544</v>
      </c>
      <c r="M28">
        <v>494</v>
      </c>
      <c r="N28">
        <v>1</v>
      </c>
      <c r="O28">
        <v>32</v>
      </c>
      <c r="P28">
        <v>0</v>
      </c>
      <c r="Q28">
        <v>0</v>
      </c>
      <c r="R28">
        <v>16</v>
      </c>
      <c r="S28">
        <v>0</v>
      </c>
      <c r="T28">
        <v>1</v>
      </c>
      <c r="U28">
        <v>345</v>
      </c>
      <c r="V28">
        <v>280</v>
      </c>
      <c r="W28">
        <v>0</v>
      </c>
      <c r="X28">
        <v>0</v>
      </c>
      <c r="Y28">
        <v>0</v>
      </c>
      <c r="Z28">
        <v>65</v>
      </c>
      <c r="AA28" s="2"/>
      <c r="AE28" s="7">
        <f t="shared" si="0"/>
        <v>829</v>
      </c>
      <c r="AF28" s="8">
        <f t="shared" si="1"/>
        <v>1.2062726176115801E-3</v>
      </c>
      <c r="AG28" s="8">
        <f t="shared" si="2"/>
        <v>0</v>
      </c>
      <c r="AH28" s="9">
        <f t="shared" si="3"/>
        <v>0.91435464414957779</v>
      </c>
      <c r="AI28" s="7">
        <f t="shared" si="4"/>
        <v>544</v>
      </c>
      <c r="AJ28" s="8">
        <f t="shared" si="5"/>
        <v>1.838235294117647E-3</v>
      </c>
      <c r="AK28" s="8">
        <f t="shared" si="6"/>
        <v>0</v>
      </c>
      <c r="AL28" s="9">
        <f t="shared" si="7"/>
        <v>0.90808823529411764</v>
      </c>
      <c r="AM28" s="10">
        <f t="shared" si="8"/>
        <v>345</v>
      </c>
      <c r="AN28" s="8">
        <f t="shared" si="9"/>
        <v>0</v>
      </c>
      <c r="AO28" s="8">
        <f t="shared" si="10"/>
        <v>0</v>
      </c>
      <c r="AP28" s="9">
        <f t="shared" si="11"/>
        <v>0.81159420289855078</v>
      </c>
    </row>
    <row r="29" spans="1:42" ht="15" x14ac:dyDescent="0.25">
      <c r="A29" s="37"/>
      <c r="B29" t="s">
        <v>82</v>
      </c>
      <c r="C29">
        <v>1135</v>
      </c>
      <c r="D29">
        <v>1032</v>
      </c>
      <c r="E29">
        <v>8</v>
      </c>
      <c r="F29">
        <v>85</v>
      </c>
      <c r="G29">
        <v>0</v>
      </c>
      <c r="H29">
        <v>0</v>
      </c>
      <c r="I29">
        <v>6</v>
      </c>
      <c r="J29">
        <v>2</v>
      </c>
      <c r="K29">
        <v>2</v>
      </c>
      <c r="L29">
        <v>749</v>
      </c>
      <c r="M29">
        <v>670</v>
      </c>
      <c r="N29">
        <v>5</v>
      </c>
      <c r="O29">
        <v>66</v>
      </c>
      <c r="P29">
        <v>0</v>
      </c>
      <c r="Q29">
        <v>0</v>
      </c>
      <c r="R29">
        <v>4</v>
      </c>
      <c r="S29">
        <v>2</v>
      </c>
      <c r="T29">
        <v>2</v>
      </c>
      <c r="U29">
        <v>421.55225300000001</v>
      </c>
      <c r="V29">
        <v>400.39840600000002</v>
      </c>
      <c r="W29">
        <v>0</v>
      </c>
      <c r="X29">
        <v>21.153846000000001</v>
      </c>
      <c r="Y29">
        <v>0</v>
      </c>
      <c r="Z29">
        <v>0</v>
      </c>
      <c r="AA29" s="2"/>
      <c r="AE29" s="7">
        <f t="shared" si="0"/>
        <v>1135</v>
      </c>
      <c r="AF29" s="8">
        <f t="shared" si="1"/>
        <v>7.048458149779736E-3</v>
      </c>
      <c r="AG29" s="8">
        <f t="shared" si="2"/>
        <v>0</v>
      </c>
      <c r="AH29" s="9">
        <f t="shared" si="3"/>
        <v>0.90925110132158593</v>
      </c>
      <c r="AI29" s="7">
        <f t="shared" si="4"/>
        <v>749</v>
      </c>
      <c r="AJ29" s="8">
        <f t="shared" si="5"/>
        <v>6.6755674232309749E-3</v>
      </c>
      <c r="AK29" s="8">
        <f t="shared" si="6"/>
        <v>0</v>
      </c>
      <c r="AL29" s="9">
        <f t="shared" si="7"/>
        <v>0.89452603471295056</v>
      </c>
      <c r="AM29" s="10">
        <f t="shared" si="8"/>
        <v>421.55225300000001</v>
      </c>
      <c r="AN29" s="8">
        <f t="shared" si="9"/>
        <v>0</v>
      </c>
      <c r="AO29" s="8">
        <f t="shared" si="10"/>
        <v>0</v>
      </c>
      <c r="AP29" s="9">
        <f t="shared" si="11"/>
        <v>0.94981915800601835</v>
      </c>
    </row>
    <row r="30" spans="1:42" ht="15" x14ac:dyDescent="0.25">
      <c r="A30" s="37"/>
      <c r="B30" t="s">
        <v>83</v>
      </c>
      <c r="C30">
        <v>973</v>
      </c>
      <c r="D30">
        <v>910</v>
      </c>
      <c r="E30">
        <v>6</v>
      </c>
      <c r="F30">
        <v>43</v>
      </c>
      <c r="G30">
        <v>0</v>
      </c>
      <c r="H30">
        <v>3</v>
      </c>
      <c r="I30">
        <v>2</v>
      </c>
      <c r="J30">
        <v>4</v>
      </c>
      <c r="K30">
        <v>5</v>
      </c>
      <c r="L30">
        <v>623</v>
      </c>
      <c r="M30">
        <v>579</v>
      </c>
      <c r="N30">
        <v>5</v>
      </c>
      <c r="O30">
        <v>31</v>
      </c>
      <c r="P30">
        <v>0</v>
      </c>
      <c r="Q30">
        <v>2</v>
      </c>
      <c r="R30">
        <v>2</v>
      </c>
      <c r="S30">
        <v>3</v>
      </c>
      <c r="T30">
        <v>1</v>
      </c>
      <c r="U30">
        <v>319.76865700000002</v>
      </c>
      <c r="V30">
        <v>289.5</v>
      </c>
      <c r="W30">
        <v>0</v>
      </c>
      <c r="X30">
        <v>27.9</v>
      </c>
      <c r="Y30">
        <v>0</v>
      </c>
      <c r="Z30">
        <v>0</v>
      </c>
      <c r="AA30" s="2"/>
      <c r="AE30" s="7">
        <f t="shared" si="0"/>
        <v>973</v>
      </c>
      <c r="AF30" s="8">
        <f t="shared" si="1"/>
        <v>6.1664953751284684E-3</v>
      </c>
      <c r="AG30" s="8">
        <f t="shared" si="2"/>
        <v>3.0832476875642342E-3</v>
      </c>
      <c r="AH30" s="9">
        <f t="shared" si="3"/>
        <v>0.93525179856115104</v>
      </c>
      <c r="AI30" s="7">
        <f t="shared" si="4"/>
        <v>623</v>
      </c>
      <c r="AJ30" s="8">
        <f t="shared" si="5"/>
        <v>8.0256821829855531E-3</v>
      </c>
      <c r="AK30" s="8">
        <f t="shared" si="6"/>
        <v>0</v>
      </c>
      <c r="AL30" s="9">
        <f t="shared" si="7"/>
        <v>0.9293739967897271</v>
      </c>
      <c r="AM30" s="10">
        <f t="shared" si="8"/>
        <v>319.76865700000002</v>
      </c>
      <c r="AN30" s="8">
        <f t="shared" si="9"/>
        <v>0</v>
      </c>
      <c r="AO30" s="8">
        <f t="shared" si="10"/>
        <v>0</v>
      </c>
      <c r="AP30" s="9">
        <f t="shared" si="11"/>
        <v>0.90534201417995752</v>
      </c>
    </row>
    <row r="31" spans="1:42" ht="15" x14ac:dyDescent="0.25">
      <c r="A31" s="37"/>
      <c r="B31" t="s">
        <v>84</v>
      </c>
      <c r="C31">
        <v>1243</v>
      </c>
      <c r="D31">
        <v>550</v>
      </c>
      <c r="E31">
        <v>5</v>
      </c>
      <c r="F31">
        <v>658</v>
      </c>
      <c r="G31">
        <v>12</v>
      </c>
      <c r="H31">
        <v>3</v>
      </c>
      <c r="I31">
        <v>3</v>
      </c>
      <c r="J31">
        <v>1</v>
      </c>
      <c r="K31">
        <v>11</v>
      </c>
      <c r="L31">
        <v>936</v>
      </c>
      <c r="M31">
        <v>375</v>
      </c>
      <c r="N31">
        <v>5</v>
      </c>
      <c r="O31">
        <v>535</v>
      </c>
      <c r="P31">
        <v>10</v>
      </c>
      <c r="Q31">
        <v>3</v>
      </c>
      <c r="R31">
        <v>2</v>
      </c>
      <c r="S31">
        <v>1</v>
      </c>
      <c r="T31">
        <v>5</v>
      </c>
      <c r="U31">
        <v>1025</v>
      </c>
      <c r="V31">
        <v>380</v>
      </c>
      <c r="W31">
        <v>4</v>
      </c>
      <c r="X31">
        <v>640</v>
      </c>
      <c r="Y31">
        <v>0</v>
      </c>
      <c r="Z31">
        <v>0</v>
      </c>
      <c r="AA31" s="2"/>
      <c r="AE31" s="7">
        <f t="shared" si="0"/>
        <v>1243</v>
      </c>
      <c r="AF31" s="8">
        <f t="shared" si="1"/>
        <v>4.0225261464199519E-3</v>
      </c>
      <c r="AG31" s="8">
        <f t="shared" si="2"/>
        <v>2.4135156878519709E-3</v>
      </c>
      <c r="AH31" s="9">
        <f t="shared" si="3"/>
        <v>0.44247787610619471</v>
      </c>
      <c r="AI31" s="7">
        <f t="shared" si="4"/>
        <v>936</v>
      </c>
      <c r="AJ31" s="8">
        <f t="shared" si="5"/>
        <v>5.341880341880342E-3</v>
      </c>
      <c r="AK31" s="8">
        <f t="shared" si="6"/>
        <v>1.0683760683760684E-2</v>
      </c>
      <c r="AL31" s="9">
        <f t="shared" si="7"/>
        <v>0.40064102564102566</v>
      </c>
      <c r="AM31" s="10">
        <f t="shared" si="8"/>
        <v>1025</v>
      </c>
      <c r="AN31" s="8">
        <f t="shared" si="9"/>
        <v>3.9024390243902439E-3</v>
      </c>
      <c r="AO31" s="8">
        <f t="shared" si="10"/>
        <v>0</v>
      </c>
      <c r="AP31" s="9">
        <f t="shared" si="11"/>
        <v>0.37073170731707317</v>
      </c>
    </row>
    <row r="32" spans="1:42" ht="15" x14ac:dyDescent="0.25">
      <c r="A32" s="37"/>
      <c r="B32" t="s">
        <v>85</v>
      </c>
      <c r="C32">
        <v>521</v>
      </c>
      <c r="D32">
        <v>46</v>
      </c>
      <c r="E32">
        <v>4</v>
      </c>
      <c r="F32">
        <v>467</v>
      </c>
      <c r="G32">
        <v>0</v>
      </c>
      <c r="H32">
        <v>0</v>
      </c>
      <c r="I32">
        <v>0</v>
      </c>
      <c r="J32">
        <v>0</v>
      </c>
      <c r="K32">
        <v>4</v>
      </c>
      <c r="L32">
        <v>427</v>
      </c>
      <c r="M32">
        <v>28</v>
      </c>
      <c r="N32">
        <v>3</v>
      </c>
      <c r="O32">
        <v>392</v>
      </c>
      <c r="P32">
        <v>0</v>
      </c>
      <c r="Q32">
        <v>0</v>
      </c>
      <c r="R32">
        <v>0</v>
      </c>
      <c r="S32">
        <v>0</v>
      </c>
      <c r="T32">
        <v>4</v>
      </c>
      <c r="U32">
        <v>265.05961000000002</v>
      </c>
      <c r="V32">
        <v>16.470587999999999</v>
      </c>
      <c r="W32">
        <v>3</v>
      </c>
      <c r="X32">
        <v>245</v>
      </c>
      <c r="Y32">
        <v>0</v>
      </c>
      <c r="Z32">
        <v>0</v>
      </c>
      <c r="AA32" s="2"/>
      <c r="AE32" s="7">
        <f t="shared" si="0"/>
        <v>521</v>
      </c>
      <c r="AF32" s="8">
        <f t="shared" si="1"/>
        <v>7.677543186180422E-3</v>
      </c>
      <c r="AG32" s="8">
        <f t="shared" si="2"/>
        <v>0</v>
      </c>
      <c r="AH32" s="9">
        <f t="shared" si="3"/>
        <v>8.829174664107485E-2</v>
      </c>
      <c r="AI32" s="7">
        <f t="shared" si="4"/>
        <v>427</v>
      </c>
      <c r="AJ32" s="8">
        <f t="shared" si="5"/>
        <v>7.0257611241217799E-3</v>
      </c>
      <c r="AK32" s="8">
        <f t="shared" si="6"/>
        <v>0</v>
      </c>
      <c r="AL32" s="9">
        <f t="shared" si="7"/>
        <v>6.5573770491803282E-2</v>
      </c>
      <c r="AM32" s="10">
        <f t="shared" si="8"/>
        <v>265.05961000000002</v>
      </c>
      <c r="AN32" s="8">
        <f t="shared" si="9"/>
        <v>1.1318208760663308E-2</v>
      </c>
      <c r="AO32" s="8">
        <f t="shared" si="10"/>
        <v>0</v>
      </c>
      <c r="AP32" s="9">
        <f t="shared" si="11"/>
        <v>6.2139184464958648E-2</v>
      </c>
    </row>
    <row r="33" spans="1:42" ht="15" x14ac:dyDescent="0.25">
      <c r="A33" s="37"/>
      <c r="B33" t="s">
        <v>86</v>
      </c>
      <c r="C33">
        <v>570</v>
      </c>
      <c r="D33">
        <v>299</v>
      </c>
      <c r="E33">
        <v>0</v>
      </c>
      <c r="F33">
        <v>252</v>
      </c>
      <c r="G33">
        <v>8</v>
      </c>
      <c r="H33">
        <v>2</v>
      </c>
      <c r="I33">
        <v>0</v>
      </c>
      <c r="J33">
        <v>0</v>
      </c>
      <c r="K33">
        <v>9</v>
      </c>
      <c r="L33">
        <v>404</v>
      </c>
      <c r="M33">
        <v>209</v>
      </c>
      <c r="N33">
        <v>0</v>
      </c>
      <c r="O33">
        <v>179</v>
      </c>
      <c r="P33">
        <v>7</v>
      </c>
      <c r="Q33">
        <v>2</v>
      </c>
      <c r="R33">
        <v>0</v>
      </c>
      <c r="S33">
        <v>0</v>
      </c>
      <c r="T33">
        <v>7</v>
      </c>
      <c r="U33">
        <v>264.47625199999999</v>
      </c>
      <c r="V33">
        <v>100.868726</v>
      </c>
      <c r="W33">
        <v>0</v>
      </c>
      <c r="X33">
        <v>143.01546400000001</v>
      </c>
      <c r="Y33">
        <v>25</v>
      </c>
      <c r="Z33">
        <v>0</v>
      </c>
      <c r="AA33" s="2"/>
      <c r="AE33" s="7">
        <f t="shared" si="0"/>
        <v>570</v>
      </c>
      <c r="AF33" s="8">
        <f t="shared" si="1"/>
        <v>0</v>
      </c>
      <c r="AG33" s="8">
        <f t="shared" si="2"/>
        <v>3.5087719298245615E-3</v>
      </c>
      <c r="AH33" s="9">
        <f t="shared" si="3"/>
        <v>0.5245614035087719</v>
      </c>
      <c r="AI33" s="7">
        <f t="shared" si="4"/>
        <v>404</v>
      </c>
      <c r="AJ33" s="8">
        <f t="shared" si="5"/>
        <v>0</v>
      </c>
      <c r="AK33" s="8">
        <f t="shared" si="6"/>
        <v>1.7326732673267328E-2</v>
      </c>
      <c r="AL33" s="9">
        <f t="shared" si="7"/>
        <v>0.51732673267326734</v>
      </c>
      <c r="AM33" s="10">
        <f t="shared" si="8"/>
        <v>264.47625199999999</v>
      </c>
      <c r="AN33" s="8">
        <f t="shared" si="9"/>
        <v>0</v>
      </c>
      <c r="AO33" s="8">
        <f t="shared" si="10"/>
        <v>9.4526445421647912E-2</v>
      </c>
      <c r="AP33" s="9">
        <f t="shared" si="11"/>
        <v>0.38139048491960631</v>
      </c>
    </row>
    <row r="34" spans="1:42" ht="15" x14ac:dyDescent="0.25">
      <c r="A34" s="37"/>
      <c r="B34" t="s">
        <v>87</v>
      </c>
      <c r="C34">
        <v>2086</v>
      </c>
      <c r="D34">
        <v>1653</v>
      </c>
      <c r="E34">
        <v>11</v>
      </c>
      <c r="F34">
        <v>384</v>
      </c>
      <c r="G34">
        <v>14</v>
      </c>
      <c r="H34">
        <v>9</v>
      </c>
      <c r="I34">
        <v>2</v>
      </c>
      <c r="J34">
        <v>9</v>
      </c>
      <c r="K34">
        <v>4</v>
      </c>
      <c r="L34">
        <v>1242</v>
      </c>
      <c r="M34">
        <v>944</v>
      </c>
      <c r="N34">
        <v>11</v>
      </c>
      <c r="O34">
        <v>261</v>
      </c>
      <c r="P34">
        <v>12</v>
      </c>
      <c r="Q34">
        <v>6</v>
      </c>
      <c r="R34">
        <v>1</v>
      </c>
      <c r="S34">
        <v>6</v>
      </c>
      <c r="T34">
        <v>1</v>
      </c>
      <c r="U34">
        <v>1115</v>
      </c>
      <c r="V34">
        <v>580</v>
      </c>
      <c r="W34">
        <v>75</v>
      </c>
      <c r="X34">
        <v>455</v>
      </c>
      <c r="Y34">
        <v>10</v>
      </c>
      <c r="Z34">
        <v>0</v>
      </c>
      <c r="AA34" s="2"/>
      <c r="AE34" s="7">
        <f t="shared" ref="AE34:AE61" si="12">C34</f>
        <v>2086</v>
      </c>
      <c r="AF34" s="8">
        <f t="shared" ref="AF34:AF61" si="13">E34/$C34</f>
        <v>5.2732502396931925E-3</v>
      </c>
      <c r="AG34" s="8">
        <f t="shared" ref="AG34:AG61" si="14">H34/$C34</f>
        <v>4.314477468839885E-3</v>
      </c>
      <c r="AH34" s="9">
        <f t="shared" ref="AH34:AH61" si="15">D34/$C34</f>
        <v>0.79242569511025884</v>
      </c>
      <c r="AI34" s="7">
        <f t="shared" ref="AI34:AI61" si="16">L34</f>
        <v>1242</v>
      </c>
      <c r="AJ34" s="8">
        <f t="shared" ref="AJ34:AJ61" si="17">N34/$L34</f>
        <v>8.8566827697262474E-3</v>
      </c>
      <c r="AK34" s="8">
        <f t="shared" ref="AK34:AK61" si="18">P34/$L34</f>
        <v>9.6618357487922701E-3</v>
      </c>
      <c r="AL34" s="9">
        <f t="shared" ref="AL34:AL61" si="19">M34/$L34</f>
        <v>0.76006441223832533</v>
      </c>
      <c r="AM34" s="10">
        <f t="shared" ref="AM34:AM61" si="20">U34</f>
        <v>1115</v>
      </c>
      <c r="AN34" s="8">
        <f t="shared" ref="AN34:AN61" si="21">W34/$U34</f>
        <v>6.726457399103139E-2</v>
      </c>
      <c r="AO34" s="8">
        <f t="shared" ref="AO34:AO61" si="22">Y34/$U34</f>
        <v>8.9686098654708519E-3</v>
      </c>
      <c r="AP34" s="9">
        <f t="shared" ref="AP34:AP61" si="23">V34/$U34</f>
        <v>0.52017937219730936</v>
      </c>
    </row>
    <row r="35" spans="1:42" ht="15" x14ac:dyDescent="0.25">
      <c r="A35" s="37"/>
      <c r="B35" t="s">
        <v>88</v>
      </c>
      <c r="C35">
        <v>2323</v>
      </c>
      <c r="D35">
        <v>1592</v>
      </c>
      <c r="E35">
        <v>32</v>
      </c>
      <c r="F35">
        <v>636</v>
      </c>
      <c r="G35">
        <v>30</v>
      </c>
      <c r="H35">
        <v>1</v>
      </c>
      <c r="I35">
        <v>22</v>
      </c>
      <c r="J35">
        <v>2</v>
      </c>
      <c r="K35">
        <v>8</v>
      </c>
      <c r="L35">
        <v>1604</v>
      </c>
      <c r="M35">
        <v>1025</v>
      </c>
      <c r="N35">
        <v>24</v>
      </c>
      <c r="O35">
        <v>502</v>
      </c>
      <c r="P35">
        <v>30</v>
      </c>
      <c r="Q35">
        <v>1</v>
      </c>
      <c r="R35">
        <v>14</v>
      </c>
      <c r="S35">
        <v>2</v>
      </c>
      <c r="T35">
        <v>6</v>
      </c>
      <c r="U35">
        <v>855.37174100000004</v>
      </c>
      <c r="V35">
        <v>550.774135</v>
      </c>
      <c r="W35">
        <v>23.076923000000001</v>
      </c>
      <c r="X35">
        <v>276.99490700000001</v>
      </c>
      <c r="Y35">
        <v>0</v>
      </c>
      <c r="Z35">
        <v>0</v>
      </c>
      <c r="AA35" s="2"/>
      <c r="AE35" s="7">
        <f t="shared" si="12"/>
        <v>2323</v>
      </c>
      <c r="AF35" s="8">
        <f t="shared" si="13"/>
        <v>1.3775290572535515E-2</v>
      </c>
      <c r="AG35" s="8">
        <f t="shared" si="14"/>
        <v>4.3047783039173483E-4</v>
      </c>
      <c r="AH35" s="9">
        <f t="shared" si="15"/>
        <v>0.68532070598364181</v>
      </c>
      <c r="AI35" s="7">
        <f t="shared" si="16"/>
        <v>1604</v>
      </c>
      <c r="AJ35" s="8">
        <f t="shared" si="17"/>
        <v>1.4962593516209476E-2</v>
      </c>
      <c r="AK35" s="8">
        <f t="shared" si="18"/>
        <v>1.8703241895261846E-2</v>
      </c>
      <c r="AL35" s="9">
        <f t="shared" si="19"/>
        <v>0.63902743142144636</v>
      </c>
      <c r="AM35" s="10">
        <f t="shared" si="20"/>
        <v>855.37174100000004</v>
      </c>
      <c r="AN35" s="8">
        <f t="shared" si="21"/>
        <v>2.6978823234236352E-2</v>
      </c>
      <c r="AO35" s="8">
        <f t="shared" si="22"/>
        <v>0</v>
      </c>
      <c r="AP35" s="9">
        <f t="shared" si="23"/>
        <v>0.64390031678635962</v>
      </c>
    </row>
    <row r="36" spans="1:42" ht="15" x14ac:dyDescent="0.25">
      <c r="A36" s="37"/>
      <c r="B36" t="s">
        <v>89</v>
      </c>
      <c r="C36">
        <v>1837</v>
      </c>
      <c r="D36">
        <v>1263</v>
      </c>
      <c r="E36">
        <v>26</v>
      </c>
      <c r="F36">
        <v>507</v>
      </c>
      <c r="G36">
        <v>1</v>
      </c>
      <c r="H36">
        <v>27</v>
      </c>
      <c r="I36">
        <v>5</v>
      </c>
      <c r="J36">
        <v>1</v>
      </c>
      <c r="K36">
        <v>7</v>
      </c>
      <c r="L36">
        <v>1245</v>
      </c>
      <c r="M36">
        <v>807</v>
      </c>
      <c r="N36">
        <v>11</v>
      </c>
      <c r="O36">
        <v>395</v>
      </c>
      <c r="P36">
        <v>1</v>
      </c>
      <c r="Q36">
        <v>21</v>
      </c>
      <c r="R36">
        <v>5</v>
      </c>
      <c r="S36">
        <v>1</v>
      </c>
      <c r="T36">
        <v>4</v>
      </c>
      <c r="U36">
        <v>825.844021</v>
      </c>
      <c r="V36">
        <v>464.097106</v>
      </c>
      <c r="W36">
        <v>0</v>
      </c>
      <c r="X36">
        <v>339.94318199999998</v>
      </c>
      <c r="Y36">
        <v>25</v>
      </c>
      <c r="Z36">
        <v>1.081081</v>
      </c>
      <c r="AA36" s="2"/>
      <c r="AE36" s="7">
        <f t="shared" si="12"/>
        <v>1837</v>
      </c>
      <c r="AF36" s="8">
        <f t="shared" si="13"/>
        <v>1.4153511159499184E-2</v>
      </c>
      <c r="AG36" s="8">
        <f t="shared" si="14"/>
        <v>1.4697876973326075E-2</v>
      </c>
      <c r="AH36" s="9">
        <f t="shared" si="15"/>
        <v>0.68753402286336418</v>
      </c>
      <c r="AI36" s="7">
        <f t="shared" si="16"/>
        <v>1245</v>
      </c>
      <c r="AJ36" s="8">
        <f t="shared" si="17"/>
        <v>8.8353413654618466E-3</v>
      </c>
      <c r="AK36" s="8">
        <f t="shared" si="18"/>
        <v>8.0321285140562252E-4</v>
      </c>
      <c r="AL36" s="9">
        <f t="shared" si="19"/>
        <v>0.64819277108433737</v>
      </c>
      <c r="AM36" s="10">
        <f t="shared" si="20"/>
        <v>825.844021</v>
      </c>
      <c r="AN36" s="8">
        <f t="shared" si="21"/>
        <v>0</v>
      </c>
      <c r="AO36" s="8">
        <f t="shared" si="22"/>
        <v>3.0272060297449319E-2</v>
      </c>
      <c r="AP36" s="9">
        <f t="shared" si="23"/>
        <v>0.56196702306814905</v>
      </c>
    </row>
    <row r="37" spans="1:42" ht="15" x14ac:dyDescent="0.25">
      <c r="A37" s="37"/>
      <c r="B37" t="s">
        <v>90</v>
      </c>
      <c r="C37">
        <v>939</v>
      </c>
      <c r="D37">
        <v>755</v>
      </c>
      <c r="E37">
        <v>12</v>
      </c>
      <c r="F37">
        <v>157</v>
      </c>
      <c r="G37">
        <v>2</v>
      </c>
      <c r="H37">
        <v>0</v>
      </c>
      <c r="I37">
        <v>12</v>
      </c>
      <c r="J37">
        <v>0</v>
      </c>
      <c r="K37">
        <v>1</v>
      </c>
      <c r="L37">
        <v>611</v>
      </c>
      <c r="M37">
        <v>480</v>
      </c>
      <c r="N37">
        <v>5</v>
      </c>
      <c r="O37">
        <v>113</v>
      </c>
      <c r="P37">
        <v>2</v>
      </c>
      <c r="Q37">
        <v>0</v>
      </c>
      <c r="R37">
        <v>10</v>
      </c>
      <c r="S37">
        <v>0</v>
      </c>
      <c r="T37">
        <v>1</v>
      </c>
      <c r="U37">
        <v>538.75860299999999</v>
      </c>
      <c r="V37">
        <v>385.40145999999999</v>
      </c>
      <c r="W37">
        <v>0</v>
      </c>
      <c r="X37">
        <v>153.35714300000001</v>
      </c>
      <c r="Y37">
        <v>0</v>
      </c>
      <c r="Z37">
        <v>0</v>
      </c>
      <c r="AA37" s="2"/>
      <c r="AE37" s="7">
        <f t="shared" si="12"/>
        <v>939</v>
      </c>
      <c r="AF37" s="8">
        <f t="shared" si="13"/>
        <v>1.2779552715654952E-2</v>
      </c>
      <c r="AG37" s="8">
        <f t="shared" si="14"/>
        <v>0</v>
      </c>
      <c r="AH37" s="9">
        <f t="shared" si="15"/>
        <v>0.80404685835995737</v>
      </c>
      <c r="AI37" s="7">
        <f t="shared" si="16"/>
        <v>611</v>
      </c>
      <c r="AJ37" s="8">
        <f t="shared" si="17"/>
        <v>8.1833060556464818E-3</v>
      </c>
      <c r="AK37" s="8">
        <f t="shared" si="18"/>
        <v>3.2733224222585926E-3</v>
      </c>
      <c r="AL37" s="9">
        <f t="shared" si="19"/>
        <v>0.78559738134206214</v>
      </c>
      <c r="AM37" s="10">
        <f t="shared" si="20"/>
        <v>538.75860299999999</v>
      </c>
      <c r="AN37" s="8">
        <f t="shared" si="21"/>
        <v>0</v>
      </c>
      <c r="AO37" s="8">
        <f t="shared" si="22"/>
        <v>0</v>
      </c>
      <c r="AP37" s="9">
        <f t="shared" si="23"/>
        <v>0.71535091570500642</v>
      </c>
    </row>
    <row r="38" spans="1:42" ht="15" x14ac:dyDescent="0.25">
      <c r="A38" s="37"/>
      <c r="B38" t="s">
        <v>91</v>
      </c>
      <c r="C38">
        <v>1008</v>
      </c>
      <c r="D38">
        <v>596</v>
      </c>
      <c r="E38">
        <v>16</v>
      </c>
      <c r="F38">
        <v>386</v>
      </c>
      <c r="G38">
        <v>0</v>
      </c>
      <c r="H38">
        <v>0</v>
      </c>
      <c r="I38">
        <v>0</v>
      </c>
      <c r="J38">
        <v>1</v>
      </c>
      <c r="K38">
        <v>9</v>
      </c>
      <c r="L38">
        <v>679</v>
      </c>
      <c r="M38">
        <v>367</v>
      </c>
      <c r="N38">
        <v>11</v>
      </c>
      <c r="O38">
        <v>294</v>
      </c>
      <c r="P38">
        <v>0</v>
      </c>
      <c r="Q38">
        <v>0</v>
      </c>
      <c r="R38">
        <v>0</v>
      </c>
      <c r="S38">
        <v>1</v>
      </c>
      <c r="T38">
        <v>6</v>
      </c>
      <c r="U38">
        <v>950</v>
      </c>
      <c r="V38">
        <v>650</v>
      </c>
      <c r="W38">
        <v>55</v>
      </c>
      <c r="X38">
        <v>235</v>
      </c>
      <c r="Y38">
        <v>0</v>
      </c>
      <c r="Z38">
        <v>10</v>
      </c>
      <c r="AA38" s="2"/>
      <c r="AE38" s="7">
        <f t="shared" si="12"/>
        <v>1008</v>
      </c>
      <c r="AF38" s="8">
        <f t="shared" si="13"/>
        <v>1.5873015873015872E-2</v>
      </c>
      <c r="AG38" s="8">
        <f t="shared" si="14"/>
        <v>0</v>
      </c>
      <c r="AH38" s="9">
        <f t="shared" si="15"/>
        <v>0.59126984126984128</v>
      </c>
      <c r="AI38" s="7">
        <f t="shared" si="16"/>
        <v>679</v>
      </c>
      <c r="AJ38" s="8">
        <f t="shared" si="17"/>
        <v>1.6200294550810016E-2</v>
      </c>
      <c r="AK38" s="8">
        <f t="shared" si="18"/>
        <v>0</v>
      </c>
      <c r="AL38" s="9">
        <f t="shared" si="19"/>
        <v>0.540500736377025</v>
      </c>
      <c r="AM38" s="10">
        <f t="shared" si="20"/>
        <v>950</v>
      </c>
      <c r="AN38" s="8">
        <f t="shared" si="21"/>
        <v>5.7894736842105263E-2</v>
      </c>
      <c r="AO38" s="8">
        <f t="shared" si="22"/>
        <v>0</v>
      </c>
      <c r="AP38" s="9">
        <f t="shared" si="23"/>
        <v>0.68421052631578949</v>
      </c>
    </row>
    <row r="39" spans="1:42" ht="15" x14ac:dyDescent="0.25">
      <c r="A39" s="37"/>
      <c r="B39" t="s">
        <v>92</v>
      </c>
      <c r="C39">
        <v>2345</v>
      </c>
      <c r="D39">
        <v>1981</v>
      </c>
      <c r="E39">
        <v>12</v>
      </c>
      <c r="F39">
        <v>344</v>
      </c>
      <c r="G39">
        <v>2</v>
      </c>
      <c r="H39">
        <v>0</v>
      </c>
      <c r="I39">
        <v>0</v>
      </c>
      <c r="J39">
        <v>0</v>
      </c>
      <c r="K39">
        <v>6</v>
      </c>
      <c r="L39">
        <v>1490</v>
      </c>
      <c r="M39">
        <v>1247</v>
      </c>
      <c r="N39">
        <v>11</v>
      </c>
      <c r="O39">
        <v>225</v>
      </c>
      <c r="P39">
        <v>2</v>
      </c>
      <c r="Q39">
        <v>0</v>
      </c>
      <c r="R39">
        <v>0</v>
      </c>
      <c r="S39">
        <v>0</v>
      </c>
      <c r="T39">
        <v>5</v>
      </c>
      <c r="U39">
        <v>1088.4477469999999</v>
      </c>
      <c r="V39">
        <v>819.60159399999998</v>
      </c>
      <c r="W39">
        <v>4</v>
      </c>
      <c r="X39">
        <v>248.84615400000001</v>
      </c>
      <c r="Y39">
        <v>4</v>
      </c>
      <c r="Z39">
        <v>10</v>
      </c>
      <c r="AA39" s="2"/>
      <c r="AE39" s="7">
        <f t="shared" si="12"/>
        <v>2345</v>
      </c>
      <c r="AF39" s="8">
        <f t="shared" si="13"/>
        <v>5.1172707889125804E-3</v>
      </c>
      <c r="AG39" s="8">
        <f t="shared" si="14"/>
        <v>0</v>
      </c>
      <c r="AH39" s="9">
        <f t="shared" si="15"/>
        <v>0.84477611940298503</v>
      </c>
      <c r="AI39" s="7">
        <f t="shared" si="16"/>
        <v>1490</v>
      </c>
      <c r="AJ39" s="8">
        <f t="shared" si="17"/>
        <v>7.3825503355704697E-3</v>
      </c>
      <c r="AK39" s="8">
        <f t="shared" si="18"/>
        <v>1.3422818791946308E-3</v>
      </c>
      <c r="AL39" s="9">
        <f t="shared" si="19"/>
        <v>0.8369127516778524</v>
      </c>
      <c r="AM39" s="10">
        <f t="shared" si="20"/>
        <v>1088.4477469999999</v>
      </c>
      <c r="AN39" s="8">
        <f t="shared" si="21"/>
        <v>3.6749582247056645E-3</v>
      </c>
      <c r="AO39" s="8">
        <f t="shared" si="22"/>
        <v>3.6749582247056645E-3</v>
      </c>
      <c r="AP39" s="9">
        <f t="shared" si="23"/>
        <v>0.75300040471304319</v>
      </c>
    </row>
    <row r="40" spans="1:42" ht="15" x14ac:dyDescent="0.25">
      <c r="A40" s="37"/>
      <c r="B40" t="s">
        <v>93</v>
      </c>
      <c r="C40">
        <v>821</v>
      </c>
      <c r="D40">
        <v>723</v>
      </c>
      <c r="E40">
        <v>6</v>
      </c>
      <c r="F40">
        <v>86</v>
      </c>
      <c r="G40">
        <v>2</v>
      </c>
      <c r="H40">
        <v>1</v>
      </c>
      <c r="I40">
        <v>0</v>
      </c>
      <c r="J40">
        <v>2</v>
      </c>
      <c r="K40">
        <v>1</v>
      </c>
      <c r="L40">
        <v>504</v>
      </c>
      <c r="M40">
        <v>447</v>
      </c>
      <c r="N40">
        <v>6</v>
      </c>
      <c r="O40">
        <v>47</v>
      </c>
      <c r="P40">
        <v>2</v>
      </c>
      <c r="Q40">
        <v>1</v>
      </c>
      <c r="R40">
        <v>0</v>
      </c>
      <c r="S40">
        <v>0</v>
      </c>
      <c r="T40">
        <v>1</v>
      </c>
      <c r="U40">
        <v>220</v>
      </c>
      <c r="V40">
        <v>80</v>
      </c>
      <c r="W40">
        <v>25</v>
      </c>
      <c r="X40">
        <v>105</v>
      </c>
      <c r="Y40">
        <v>4</v>
      </c>
      <c r="Z40">
        <v>4</v>
      </c>
      <c r="AA40" s="2"/>
      <c r="AE40" s="7">
        <f t="shared" si="12"/>
        <v>821</v>
      </c>
      <c r="AF40" s="8">
        <f t="shared" si="13"/>
        <v>7.3081607795371494E-3</v>
      </c>
      <c r="AG40" s="8">
        <f t="shared" si="14"/>
        <v>1.2180267965895249E-3</v>
      </c>
      <c r="AH40" s="9">
        <f t="shared" si="15"/>
        <v>0.88063337393422658</v>
      </c>
      <c r="AI40" s="7">
        <f t="shared" si="16"/>
        <v>504</v>
      </c>
      <c r="AJ40" s="8">
        <f t="shared" si="17"/>
        <v>1.1904761904761904E-2</v>
      </c>
      <c r="AK40" s="8">
        <f t="shared" si="18"/>
        <v>3.968253968253968E-3</v>
      </c>
      <c r="AL40" s="9">
        <f t="shared" si="19"/>
        <v>0.88690476190476186</v>
      </c>
      <c r="AM40" s="10">
        <f t="shared" si="20"/>
        <v>220</v>
      </c>
      <c r="AN40" s="8">
        <f t="shared" si="21"/>
        <v>0.11363636363636363</v>
      </c>
      <c r="AO40" s="8">
        <f t="shared" si="22"/>
        <v>1.8181818181818181E-2</v>
      </c>
      <c r="AP40" s="9">
        <f t="shared" si="23"/>
        <v>0.36363636363636365</v>
      </c>
    </row>
    <row r="41" spans="1:42" ht="15" x14ac:dyDescent="0.25">
      <c r="A41" s="37"/>
      <c r="B41" t="s">
        <v>94</v>
      </c>
      <c r="C41">
        <v>1562</v>
      </c>
      <c r="D41">
        <v>1087</v>
      </c>
      <c r="E41">
        <v>13</v>
      </c>
      <c r="F41">
        <v>442</v>
      </c>
      <c r="G41">
        <v>1</v>
      </c>
      <c r="H41">
        <v>1</v>
      </c>
      <c r="I41">
        <v>0</v>
      </c>
      <c r="J41">
        <v>12</v>
      </c>
      <c r="K41">
        <v>6</v>
      </c>
      <c r="L41">
        <v>1054</v>
      </c>
      <c r="M41">
        <v>701</v>
      </c>
      <c r="N41">
        <v>9</v>
      </c>
      <c r="O41">
        <v>333</v>
      </c>
      <c r="P41">
        <v>1</v>
      </c>
      <c r="Q41">
        <v>1</v>
      </c>
      <c r="R41">
        <v>0</v>
      </c>
      <c r="S41">
        <v>7</v>
      </c>
      <c r="T41">
        <v>2</v>
      </c>
      <c r="U41">
        <v>705</v>
      </c>
      <c r="V41">
        <v>500</v>
      </c>
      <c r="W41">
        <v>10</v>
      </c>
      <c r="X41">
        <v>195</v>
      </c>
      <c r="Y41">
        <v>0</v>
      </c>
      <c r="Z41">
        <v>0</v>
      </c>
      <c r="AA41" s="2"/>
      <c r="AE41" s="7">
        <f t="shared" si="12"/>
        <v>1562</v>
      </c>
      <c r="AF41" s="8">
        <f t="shared" si="13"/>
        <v>8.3226632522407171E-3</v>
      </c>
      <c r="AG41" s="8">
        <f t="shared" si="14"/>
        <v>6.4020486555697821E-4</v>
      </c>
      <c r="AH41" s="9">
        <f t="shared" si="15"/>
        <v>0.69590268886043538</v>
      </c>
      <c r="AI41" s="7">
        <f t="shared" si="16"/>
        <v>1054</v>
      </c>
      <c r="AJ41" s="8">
        <f t="shared" si="17"/>
        <v>8.5388994307400382E-3</v>
      </c>
      <c r="AK41" s="8">
        <f t="shared" si="18"/>
        <v>9.4876660341555979E-4</v>
      </c>
      <c r="AL41" s="9">
        <f t="shared" si="19"/>
        <v>0.66508538899430736</v>
      </c>
      <c r="AM41" s="10">
        <f t="shared" si="20"/>
        <v>705</v>
      </c>
      <c r="AN41" s="8">
        <f t="shared" si="21"/>
        <v>1.4184397163120567E-2</v>
      </c>
      <c r="AO41" s="8">
        <f t="shared" si="22"/>
        <v>0</v>
      </c>
      <c r="AP41" s="9">
        <f t="shared" si="23"/>
        <v>0.70921985815602839</v>
      </c>
    </row>
    <row r="42" spans="1:42" ht="15" x14ac:dyDescent="0.25">
      <c r="A42" s="37"/>
      <c r="B42" t="s">
        <v>95</v>
      </c>
      <c r="C42">
        <v>2181</v>
      </c>
      <c r="D42">
        <v>1616</v>
      </c>
      <c r="E42">
        <v>19</v>
      </c>
      <c r="F42">
        <v>529</v>
      </c>
      <c r="G42">
        <v>0</v>
      </c>
      <c r="H42">
        <v>0</v>
      </c>
      <c r="I42">
        <v>4</v>
      </c>
      <c r="J42">
        <v>1</v>
      </c>
      <c r="K42">
        <v>12</v>
      </c>
      <c r="L42">
        <v>1412</v>
      </c>
      <c r="M42">
        <v>1003</v>
      </c>
      <c r="N42">
        <v>18</v>
      </c>
      <c r="O42">
        <v>381</v>
      </c>
      <c r="P42">
        <v>0</v>
      </c>
      <c r="Q42">
        <v>0</v>
      </c>
      <c r="R42">
        <v>4</v>
      </c>
      <c r="S42">
        <v>1</v>
      </c>
      <c r="T42">
        <v>5</v>
      </c>
      <c r="U42">
        <v>990</v>
      </c>
      <c r="V42">
        <v>720</v>
      </c>
      <c r="W42">
        <v>35</v>
      </c>
      <c r="X42">
        <v>225</v>
      </c>
      <c r="Y42">
        <v>0</v>
      </c>
      <c r="Z42">
        <v>8</v>
      </c>
      <c r="AA42" s="2"/>
      <c r="AE42" s="7">
        <f t="shared" si="12"/>
        <v>2181</v>
      </c>
      <c r="AF42" s="8">
        <f t="shared" si="13"/>
        <v>8.7116001834021094E-3</v>
      </c>
      <c r="AG42" s="8">
        <f t="shared" si="14"/>
        <v>0</v>
      </c>
      <c r="AH42" s="9">
        <f t="shared" si="15"/>
        <v>0.74094452086198992</v>
      </c>
      <c r="AI42" s="7">
        <f t="shared" si="16"/>
        <v>1412</v>
      </c>
      <c r="AJ42" s="8">
        <f t="shared" si="17"/>
        <v>1.2747875354107648E-2</v>
      </c>
      <c r="AK42" s="8">
        <f t="shared" si="18"/>
        <v>0</v>
      </c>
      <c r="AL42" s="9">
        <f t="shared" si="19"/>
        <v>0.71033994334277617</v>
      </c>
      <c r="AM42" s="10">
        <f t="shared" si="20"/>
        <v>990</v>
      </c>
      <c r="AN42" s="8">
        <f t="shared" si="21"/>
        <v>3.5353535353535352E-2</v>
      </c>
      <c r="AO42" s="8">
        <f t="shared" si="22"/>
        <v>0</v>
      </c>
      <c r="AP42" s="9">
        <f t="shared" si="23"/>
        <v>0.72727272727272729</v>
      </c>
    </row>
    <row r="43" spans="1:42" ht="15" x14ac:dyDescent="0.25">
      <c r="A43" s="37"/>
      <c r="B43" t="s">
        <v>96</v>
      </c>
      <c r="C43">
        <v>391</v>
      </c>
      <c r="D43">
        <v>63</v>
      </c>
      <c r="E43">
        <v>3</v>
      </c>
      <c r="F43">
        <v>322</v>
      </c>
      <c r="G43">
        <v>0</v>
      </c>
      <c r="H43">
        <v>0</v>
      </c>
      <c r="I43">
        <v>0</v>
      </c>
      <c r="J43">
        <v>0</v>
      </c>
      <c r="K43">
        <v>3</v>
      </c>
      <c r="L43">
        <v>297</v>
      </c>
      <c r="M43">
        <v>40</v>
      </c>
      <c r="N43">
        <v>1</v>
      </c>
      <c r="O43">
        <v>256</v>
      </c>
      <c r="P43">
        <v>0</v>
      </c>
      <c r="Q43">
        <v>0</v>
      </c>
      <c r="R43">
        <v>0</v>
      </c>
      <c r="S43">
        <v>0</v>
      </c>
      <c r="T43">
        <v>0</v>
      </c>
      <c r="U43">
        <v>184.94039000000001</v>
      </c>
      <c r="V43">
        <v>23.529412000000001</v>
      </c>
      <c r="W43">
        <v>1</v>
      </c>
      <c r="X43">
        <v>160</v>
      </c>
      <c r="Y43">
        <v>0</v>
      </c>
      <c r="Z43">
        <v>0</v>
      </c>
      <c r="AA43" s="2"/>
      <c r="AE43" s="7">
        <f t="shared" si="12"/>
        <v>391</v>
      </c>
      <c r="AF43" s="8">
        <f t="shared" si="13"/>
        <v>7.6726342710997444E-3</v>
      </c>
      <c r="AG43" s="8">
        <f t="shared" si="14"/>
        <v>0</v>
      </c>
      <c r="AH43" s="9">
        <f t="shared" si="15"/>
        <v>0.16112531969309463</v>
      </c>
      <c r="AI43" s="7">
        <f t="shared" si="16"/>
        <v>297</v>
      </c>
      <c r="AJ43" s="8">
        <f t="shared" si="17"/>
        <v>3.3670033670033669E-3</v>
      </c>
      <c r="AK43" s="8">
        <f t="shared" si="18"/>
        <v>0</v>
      </c>
      <c r="AL43" s="9">
        <f t="shared" si="19"/>
        <v>0.13468013468013468</v>
      </c>
      <c r="AM43" s="10">
        <f t="shared" si="20"/>
        <v>184.94039000000001</v>
      </c>
      <c r="AN43" s="8">
        <f t="shared" si="21"/>
        <v>5.4071476760701107E-3</v>
      </c>
      <c r="AO43" s="8">
        <f t="shared" si="22"/>
        <v>0</v>
      </c>
      <c r="AP43" s="9">
        <f t="shared" si="23"/>
        <v>0.12722700541509618</v>
      </c>
    </row>
    <row r="44" spans="1:42" ht="15" x14ac:dyDescent="0.25">
      <c r="A44" s="37"/>
      <c r="B44" t="s">
        <v>97</v>
      </c>
      <c r="C44">
        <v>777</v>
      </c>
      <c r="D44">
        <v>129</v>
      </c>
      <c r="E44">
        <v>6</v>
      </c>
      <c r="F44">
        <v>627</v>
      </c>
      <c r="G44">
        <v>0</v>
      </c>
      <c r="H44">
        <v>8</v>
      </c>
      <c r="I44">
        <v>0</v>
      </c>
      <c r="J44">
        <v>1</v>
      </c>
      <c r="K44">
        <v>6</v>
      </c>
      <c r="L44">
        <v>601</v>
      </c>
      <c r="M44">
        <v>75</v>
      </c>
      <c r="N44">
        <v>5</v>
      </c>
      <c r="O44">
        <v>511</v>
      </c>
      <c r="P44">
        <v>0</v>
      </c>
      <c r="Q44">
        <v>4</v>
      </c>
      <c r="R44">
        <v>0</v>
      </c>
      <c r="S44">
        <v>1</v>
      </c>
      <c r="T44">
        <v>5</v>
      </c>
      <c r="U44">
        <v>508.50243499999999</v>
      </c>
      <c r="V44">
        <v>87.209301999999994</v>
      </c>
      <c r="W44">
        <v>0</v>
      </c>
      <c r="X44">
        <v>425.83333299999998</v>
      </c>
      <c r="Y44">
        <v>0</v>
      </c>
      <c r="Z44">
        <v>0</v>
      </c>
      <c r="AA44" s="2"/>
      <c r="AE44" s="7">
        <f t="shared" si="12"/>
        <v>777</v>
      </c>
      <c r="AF44" s="8">
        <f t="shared" si="13"/>
        <v>7.7220077220077222E-3</v>
      </c>
      <c r="AG44" s="8">
        <f t="shared" si="14"/>
        <v>1.0296010296010296E-2</v>
      </c>
      <c r="AH44" s="9">
        <f t="shared" si="15"/>
        <v>0.16602316602316602</v>
      </c>
      <c r="AI44" s="7">
        <f t="shared" si="16"/>
        <v>601</v>
      </c>
      <c r="AJ44" s="8">
        <f t="shared" si="17"/>
        <v>8.3194675540765387E-3</v>
      </c>
      <c r="AK44" s="8">
        <f t="shared" si="18"/>
        <v>0</v>
      </c>
      <c r="AL44" s="9">
        <f t="shared" si="19"/>
        <v>0.12479201331114809</v>
      </c>
      <c r="AM44" s="10">
        <f t="shared" si="20"/>
        <v>508.50243499999999</v>
      </c>
      <c r="AN44" s="8">
        <f t="shared" si="21"/>
        <v>0</v>
      </c>
      <c r="AO44" s="8">
        <f t="shared" si="22"/>
        <v>0</v>
      </c>
      <c r="AP44" s="9">
        <f t="shared" si="23"/>
        <v>0.17150223085952379</v>
      </c>
    </row>
    <row r="45" spans="1:42" ht="15" x14ac:dyDescent="0.25">
      <c r="A45" s="37"/>
      <c r="B45" t="s">
        <v>98</v>
      </c>
      <c r="C45">
        <v>1470</v>
      </c>
      <c r="D45">
        <v>1240</v>
      </c>
      <c r="E45">
        <v>16</v>
      </c>
      <c r="F45">
        <v>208</v>
      </c>
      <c r="G45">
        <v>0</v>
      </c>
      <c r="H45">
        <v>3</v>
      </c>
      <c r="I45">
        <v>0</v>
      </c>
      <c r="J45">
        <v>0</v>
      </c>
      <c r="K45">
        <v>3</v>
      </c>
      <c r="L45">
        <v>967</v>
      </c>
      <c r="M45">
        <v>787</v>
      </c>
      <c r="N45">
        <v>14</v>
      </c>
      <c r="O45">
        <v>162</v>
      </c>
      <c r="P45">
        <v>0</v>
      </c>
      <c r="Q45">
        <v>1</v>
      </c>
      <c r="R45">
        <v>0</v>
      </c>
      <c r="S45">
        <v>0</v>
      </c>
      <c r="T45">
        <v>3</v>
      </c>
      <c r="U45">
        <v>670.70073200000002</v>
      </c>
      <c r="V45">
        <v>609.75627399999996</v>
      </c>
      <c r="W45">
        <v>10</v>
      </c>
      <c r="X45">
        <v>51.270249999999997</v>
      </c>
      <c r="Y45">
        <v>0</v>
      </c>
      <c r="Z45">
        <v>0</v>
      </c>
      <c r="AA45" s="2"/>
      <c r="AE45" s="7">
        <f t="shared" si="12"/>
        <v>1470</v>
      </c>
      <c r="AF45" s="8">
        <f t="shared" si="13"/>
        <v>1.0884353741496598E-2</v>
      </c>
      <c r="AG45" s="8">
        <f t="shared" si="14"/>
        <v>2.0408163265306124E-3</v>
      </c>
      <c r="AH45" s="9">
        <f t="shared" si="15"/>
        <v>0.84353741496598644</v>
      </c>
      <c r="AI45" s="7">
        <f t="shared" si="16"/>
        <v>967</v>
      </c>
      <c r="AJ45" s="8">
        <f t="shared" si="17"/>
        <v>1.4477766287487074E-2</v>
      </c>
      <c r="AK45" s="8">
        <f t="shared" si="18"/>
        <v>0</v>
      </c>
      <c r="AL45" s="9">
        <f t="shared" si="19"/>
        <v>0.81385729058945189</v>
      </c>
      <c r="AM45" s="10">
        <f t="shared" si="20"/>
        <v>670.70073200000002</v>
      </c>
      <c r="AN45" s="8">
        <f t="shared" si="21"/>
        <v>1.4909779463309129E-2</v>
      </c>
      <c r="AO45" s="8">
        <f t="shared" si="22"/>
        <v>0</v>
      </c>
      <c r="AP45" s="9">
        <f t="shared" si="23"/>
        <v>0.90913315717090937</v>
      </c>
    </row>
    <row r="46" spans="1:42" ht="15" x14ac:dyDescent="0.25">
      <c r="A46" s="37"/>
      <c r="B46" t="s">
        <v>99</v>
      </c>
      <c r="C46">
        <v>233</v>
      </c>
      <c r="D46">
        <v>125</v>
      </c>
      <c r="E46">
        <v>3</v>
      </c>
      <c r="F46">
        <v>102</v>
      </c>
      <c r="G46">
        <v>1</v>
      </c>
      <c r="H46">
        <v>1</v>
      </c>
      <c r="I46">
        <v>1</v>
      </c>
      <c r="J46">
        <v>0</v>
      </c>
      <c r="K46">
        <v>0</v>
      </c>
      <c r="L46">
        <v>165</v>
      </c>
      <c r="M46">
        <v>73</v>
      </c>
      <c r="N46">
        <v>2</v>
      </c>
      <c r="O46">
        <v>87</v>
      </c>
      <c r="P46">
        <v>1</v>
      </c>
      <c r="Q46">
        <v>1</v>
      </c>
      <c r="R46">
        <v>1</v>
      </c>
      <c r="S46">
        <v>0</v>
      </c>
      <c r="T46">
        <v>0</v>
      </c>
      <c r="U46">
        <v>89.628259</v>
      </c>
      <c r="V46">
        <v>39.225864999999999</v>
      </c>
      <c r="W46">
        <v>1.9230769999999999</v>
      </c>
      <c r="X46">
        <v>48.005093000000002</v>
      </c>
      <c r="Y46">
        <v>0</v>
      </c>
      <c r="Z46">
        <v>0</v>
      </c>
      <c r="AA46" s="2"/>
      <c r="AE46" s="7">
        <f t="shared" si="12"/>
        <v>233</v>
      </c>
      <c r="AF46" s="8">
        <f t="shared" si="13"/>
        <v>1.2875536480686695E-2</v>
      </c>
      <c r="AG46" s="8">
        <f t="shared" si="14"/>
        <v>4.2918454935622317E-3</v>
      </c>
      <c r="AH46" s="9">
        <f t="shared" si="15"/>
        <v>0.53648068669527893</v>
      </c>
      <c r="AI46" s="7">
        <f t="shared" si="16"/>
        <v>165</v>
      </c>
      <c r="AJ46" s="8">
        <f t="shared" si="17"/>
        <v>1.2121212121212121E-2</v>
      </c>
      <c r="AK46" s="8">
        <f t="shared" si="18"/>
        <v>6.0606060606060606E-3</v>
      </c>
      <c r="AL46" s="9">
        <f t="shared" si="19"/>
        <v>0.44242424242424244</v>
      </c>
      <c r="AM46" s="10">
        <f t="shared" si="20"/>
        <v>89.628259</v>
      </c>
      <c r="AN46" s="8">
        <f t="shared" si="21"/>
        <v>2.145614587916965E-2</v>
      </c>
      <c r="AO46" s="8">
        <f t="shared" si="22"/>
        <v>0</v>
      </c>
      <c r="AP46" s="9">
        <f t="shared" si="23"/>
        <v>0.43765064096581413</v>
      </c>
    </row>
    <row r="47" spans="1:42" ht="15" x14ac:dyDescent="0.25">
      <c r="A47" s="37"/>
      <c r="B47" t="s">
        <v>100</v>
      </c>
      <c r="C47">
        <v>1025</v>
      </c>
      <c r="D47">
        <v>889</v>
      </c>
      <c r="E47">
        <v>3</v>
      </c>
      <c r="F47">
        <v>114</v>
      </c>
      <c r="G47">
        <v>1</v>
      </c>
      <c r="H47">
        <v>0</v>
      </c>
      <c r="I47">
        <v>17</v>
      </c>
      <c r="J47">
        <v>0</v>
      </c>
      <c r="K47">
        <v>1</v>
      </c>
      <c r="L47">
        <v>673</v>
      </c>
      <c r="M47">
        <v>565</v>
      </c>
      <c r="N47">
        <v>2</v>
      </c>
      <c r="O47">
        <v>91</v>
      </c>
      <c r="P47">
        <v>1</v>
      </c>
      <c r="Q47">
        <v>0</v>
      </c>
      <c r="R47">
        <v>13</v>
      </c>
      <c r="S47">
        <v>0</v>
      </c>
      <c r="T47">
        <v>1</v>
      </c>
      <c r="U47">
        <v>570</v>
      </c>
      <c r="V47">
        <v>465</v>
      </c>
      <c r="W47">
        <v>10</v>
      </c>
      <c r="X47">
        <v>79</v>
      </c>
      <c r="Y47">
        <v>0</v>
      </c>
      <c r="Z47">
        <v>10</v>
      </c>
      <c r="AA47" s="2"/>
      <c r="AE47" s="7">
        <f t="shared" si="12"/>
        <v>1025</v>
      </c>
      <c r="AF47" s="8">
        <f t="shared" si="13"/>
        <v>2.9268292682926829E-3</v>
      </c>
      <c r="AG47" s="8">
        <f t="shared" si="14"/>
        <v>0</v>
      </c>
      <c r="AH47" s="9">
        <f t="shared" si="15"/>
        <v>0.8673170731707317</v>
      </c>
      <c r="AI47" s="7">
        <f t="shared" si="16"/>
        <v>673</v>
      </c>
      <c r="AJ47" s="8">
        <f t="shared" si="17"/>
        <v>2.9717682020802376E-3</v>
      </c>
      <c r="AK47" s="8">
        <f t="shared" si="18"/>
        <v>1.4858841010401188E-3</v>
      </c>
      <c r="AL47" s="9">
        <f t="shared" si="19"/>
        <v>0.83952451708766718</v>
      </c>
      <c r="AM47" s="10">
        <f t="shared" si="20"/>
        <v>570</v>
      </c>
      <c r="AN47" s="8">
        <f t="shared" si="21"/>
        <v>1.7543859649122806E-2</v>
      </c>
      <c r="AO47" s="8">
        <f t="shared" si="22"/>
        <v>0</v>
      </c>
      <c r="AP47" s="9">
        <f t="shared" si="23"/>
        <v>0.81578947368421051</v>
      </c>
    </row>
    <row r="48" spans="1:42" ht="15" x14ac:dyDescent="0.25">
      <c r="A48" s="37"/>
      <c r="B48" t="s">
        <v>101</v>
      </c>
      <c r="C48">
        <v>485</v>
      </c>
      <c r="D48">
        <v>352</v>
      </c>
      <c r="E48">
        <v>11</v>
      </c>
      <c r="F48">
        <v>102</v>
      </c>
      <c r="G48">
        <v>0</v>
      </c>
      <c r="H48">
        <v>1</v>
      </c>
      <c r="I48">
        <v>14</v>
      </c>
      <c r="J48">
        <v>5</v>
      </c>
      <c r="K48">
        <v>0</v>
      </c>
      <c r="L48">
        <v>329</v>
      </c>
      <c r="M48">
        <v>231</v>
      </c>
      <c r="N48">
        <v>11</v>
      </c>
      <c r="O48">
        <v>71</v>
      </c>
      <c r="P48">
        <v>0</v>
      </c>
      <c r="Q48">
        <v>1</v>
      </c>
      <c r="R48">
        <v>10</v>
      </c>
      <c r="S48">
        <v>5</v>
      </c>
      <c r="T48">
        <v>0</v>
      </c>
      <c r="U48">
        <v>302.49890099999999</v>
      </c>
      <c r="V48">
        <v>134.59349599999999</v>
      </c>
      <c r="W48">
        <v>0</v>
      </c>
      <c r="X48">
        <v>167.905405</v>
      </c>
      <c r="Y48">
        <v>0</v>
      </c>
      <c r="Z48">
        <v>0</v>
      </c>
      <c r="AA48" s="2"/>
      <c r="AE48" s="7">
        <f t="shared" si="12"/>
        <v>485</v>
      </c>
      <c r="AF48" s="8">
        <f t="shared" si="13"/>
        <v>2.268041237113402E-2</v>
      </c>
      <c r="AG48" s="8">
        <f t="shared" si="14"/>
        <v>2.0618556701030928E-3</v>
      </c>
      <c r="AH48" s="9">
        <f t="shared" si="15"/>
        <v>0.72577319587628863</v>
      </c>
      <c r="AI48" s="7">
        <f t="shared" si="16"/>
        <v>329</v>
      </c>
      <c r="AJ48" s="8">
        <f t="shared" si="17"/>
        <v>3.3434650455927049E-2</v>
      </c>
      <c r="AK48" s="8">
        <f t="shared" si="18"/>
        <v>0</v>
      </c>
      <c r="AL48" s="9">
        <f t="shared" si="19"/>
        <v>0.7021276595744681</v>
      </c>
      <c r="AM48" s="10">
        <f t="shared" si="20"/>
        <v>302.49890099999999</v>
      </c>
      <c r="AN48" s="8">
        <f t="shared" si="21"/>
        <v>0</v>
      </c>
      <c r="AO48" s="8">
        <f t="shared" si="22"/>
        <v>0</v>
      </c>
      <c r="AP48" s="9">
        <f t="shared" si="23"/>
        <v>0.44493879334788061</v>
      </c>
    </row>
    <row r="49" spans="1:42" ht="15" x14ac:dyDescent="0.25">
      <c r="A49" s="37"/>
      <c r="B49" t="s">
        <v>102</v>
      </c>
      <c r="C49">
        <v>780</v>
      </c>
      <c r="D49">
        <v>604</v>
      </c>
      <c r="E49">
        <v>2</v>
      </c>
      <c r="F49">
        <v>173</v>
      </c>
      <c r="G49">
        <v>0</v>
      </c>
      <c r="H49">
        <v>0</v>
      </c>
      <c r="I49">
        <v>0</v>
      </c>
      <c r="J49">
        <v>0</v>
      </c>
      <c r="K49">
        <v>1</v>
      </c>
      <c r="L49">
        <v>496</v>
      </c>
      <c r="M49">
        <v>370</v>
      </c>
      <c r="N49">
        <v>2</v>
      </c>
      <c r="O49">
        <v>123</v>
      </c>
      <c r="P49">
        <v>0</v>
      </c>
      <c r="Q49">
        <v>0</v>
      </c>
      <c r="R49">
        <v>0</v>
      </c>
      <c r="S49">
        <v>0</v>
      </c>
      <c r="T49">
        <v>1</v>
      </c>
      <c r="U49">
        <v>235</v>
      </c>
      <c r="V49">
        <v>160</v>
      </c>
      <c r="W49">
        <v>20</v>
      </c>
      <c r="X49">
        <v>55</v>
      </c>
      <c r="Y49">
        <v>0</v>
      </c>
      <c r="Z49">
        <v>0</v>
      </c>
      <c r="AA49" s="2"/>
      <c r="AE49" s="7">
        <f t="shared" si="12"/>
        <v>780</v>
      </c>
      <c r="AF49" s="8">
        <f t="shared" si="13"/>
        <v>2.5641025641025641E-3</v>
      </c>
      <c r="AG49" s="8">
        <f t="shared" si="14"/>
        <v>0</v>
      </c>
      <c r="AH49" s="9">
        <f t="shared" si="15"/>
        <v>0.77435897435897438</v>
      </c>
      <c r="AI49" s="7">
        <f t="shared" si="16"/>
        <v>496</v>
      </c>
      <c r="AJ49" s="8">
        <f t="shared" si="17"/>
        <v>4.0322580645161289E-3</v>
      </c>
      <c r="AK49" s="8">
        <f t="shared" si="18"/>
        <v>0</v>
      </c>
      <c r="AL49" s="9">
        <f t="shared" si="19"/>
        <v>0.74596774193548387</v>
      </c>
      <c r="AM49" s="10">
        <f t="shared" si="20"/>
        <v>235</v>
      </c>
      <c r="AN49" s="8">
        <f t="shared" si="21"/>
        <v>8.5106382978723402E-2</v>
      </c>
      <c r="AO49" s="8">
        <f t="shared" si="22"/>
        <v>0</v>
      </c>
      <c r="AP49" s="9">
        <f t="shared" si="23"/>
        <v>0.68085106382978722</v>
      </c>
    </row>
    <row r="50" spans="1:42" ht="15" x14ac:dyDescent="0.25">
      <c r="A50" s="37"/>
      <c r="B50" t="s">
        <v>103</v>
      </c>
      <c r="C50">
        <v>833</v>
      </c>
      <c r="D50">
        <v>706</v>
      </c>
      <c r="E50">
        <v>1</v>
      </c>
      <c r="F50">
        <v>121</v>
      </c>
      <c r="G50">
        <v>0</v>
      </c>
      <c r="H50">
        <v>1</v>
      </c>
      <c r="I50">
        <v>0</v>
      </c>
      <c r="J50">
        <v>2</v>
      </c>
      <c r="K50">
        <v>2</v>
      </c>
      <c r="L50">
        <v>565</v>
      </c>
      <c r="M50">
        <v>476</v>
      </c>
      <c r="N50">
        <v>1</v>
      </c>
      <c r="O50">
        <v>86</v>
      </c>
      <c r="P50">
        <v>0</v>
      </c>
      <c r="Q50">
        <v>1</v>
      </c>
      <c r="R50">
        <v>0</v>
      </c>
      <c r="S50">
        <v>0</v>
      </c>
      <c r="T50">
        <v>1</v>
      </c>
      <c r="U50">
        <v>520</v>
      </c>
      <c r="V50">
        <v>235</v>
      </c>
      <c r="W50">
        <v>25</v>
      </c>
      <c r="X50">
        <v>255</v>
      </c>
      <c r="Y50">
        <v>0</v>
      </c>
      <c r="Z50">
        <v>0</v>
      </c>
      <c r="AA50" s="2"/>
      <c r="AE50" s="7">
        <f t="shared" si="12"/>
        <v>833</v>
      </c>
      <c r="AF50" s="8">
        <f t="shared" si="13"/>
        <v>1.2004801920768306E-3</v>
      </c>
      <c r="AG50" s="8">
        <f t="shared" si="14"/>
        <v>1.2004801920768306E-3</v>
      </c>
      <c r="AH50" s="9">
        <f t="shared" si="15"/>
        <v>0.84753901560624245</v>
      </c>
      <c r="AI50" s="7">
        <f t="shared" si="16"/>
        <v>565</v>
      </c>
      <c r="AJ50" s="8">
        <f t="shared" si="17"/>
        <v>1.7699115044247787E-3</v>
      </c>
      <c r="AK50" s="8">
        <f t="shared" si="18"/>
        <v>0</v>
      </c>
      <c r="AL50" s="9">
        <f t="shared" si="19"/>
        <v>0.84247787610619473</v>
      </c>
      <c r="AM50" s="10">
        <f t="shared" si="20"/>
        <v>520</v>
      </c>
      <c r="AN50" s="8">
        <f t="shared" si="21"/>
        <v>4.807692307692308E-2</v>
      </c>
      <c r="AO50" s="8">
        <f t="shared" si="22"/>
        <v>0</v>
      </c>
      <c r="AP50" s="9">
        <f t="shared" si="23"/>
        <v>0.45192307692307693</v>
      </c>
    </row>
    <row r="51" spans="1:42" ht="15" x14ac:dyDescent="0.25">
      <c r="A51" s="37"/>
      <c r="B51" t="s">
        <v>104</v>
      </c>
      <c r="C51">
        <v>1433</v>
      </c>
      <c r="D51">
        <v>493</v>
      </c>
      <c r="E51">
        <v>9</v>
      </c>
      <c r="F51">
        <v>885</v>
      </c>
      <c r="G51">
        <v>7</v>
      </c>
      <c r="H51">
        <v>4</v>
      </c>
      <c r="I51">
        <v>1</v>
      </c>
      <c r="J51">
        <v>2</v>
      </c>
      <c r="K51">
        <v>32</v>
      </c>
      <c r="L51">
        <v>1054</v>
      </c>
      <c r="M51">
        <v>322</v>
      </c>
      <c r="N51">
        <v>7</v>
      </c>
      <c r="O51">
        <v>700</v>
      </c>
      <c r="P51">
        <v>3</v>
      </c>
      <c r="Q51">
        <v>4</v>
      </c>
      <c r="R51">
        <v>1</v>
      </c>
      <c r="S51">
        <v>2</v>
      </c>
      <c r="T51">
        <v>15</v>
      </c>
      <c r="U51">
        <v>1015</v>
      </c>
      <c r="V51">
        <v>215</v>
      </c>
      <c r="W51">
        <v>65</v>
      </c>
      <c r="X51">
        <v>695</v>
      </c>
      <c r="Y51">
        <v>35</v>
      </c>
      <c r="Z51">
        <v>4</v>
      </c>
      <c r="AA51" s="2"/>
      <c r="AE51" s="7">
        <f t="shared" si="12"/>
        <v>1433</v>
      </c>
      <c r="AF51" s="8">
        <f t="shared" si="13"/>
        <v>6.2805303558967204E-3</v>
      </c>
      <c r="AG51" s="8">
        <f t="shared" si="14"/>
        <v>2.7913468248429866E-3</v>
      </c>
      <c r="AH51" s="9">
        <f t="shared" si="15"/>
        <v>0.3440334961618981</v>
      </c>
      <c r="AI51" s="7">
        <f t="shared" si="16"/>
        <v>1054</v>
      </c>
      <c r="AJ51" s="8">
        <f t="shared" si="17"/>
        <v>6.6413662239089184E-3</v>
      </c>
      <c r="AK51" s="8">
        <f t="shared" si="18"/>
        <v>2.8462998102466793E-3</v>
      </c>
      <c r="AL51" s="9">
        <f t="shared" si="19"/>
        <v>0.30550284629981023</v>
      </c>
      <c r="AM51" s="10">
        <f t="shared" si="20"/>
        <v>1015</v>
      </c>
      <c r="AN51" s="8">
        <f t="shared" si="21"/>
        <v>6.4039408866995079E-2</v>
      </c>
      <c r="AO51" s="8">
        <f t="shared" si="22"/>
        <v>3.4482758620689655E-2</v>
      </c>
      <c r="AP51" s="9">
        <f t="shared" si="23"/>
        <v>0.21182266009852216</v>
      </c>
    </row>
    <row r="52" spans="1:42" ht="15" x14ac:dyDescent="0.25">
      <c r="A52" s="37"/>
      <c r="B52" t="s">
        <v>105</v>
      </c>
      <c r="C52">
        <v>1437</v>
      </c>
      <c r="D52">
        <v>876</v>
      </c>
      <c r="E52">
        <v>6</v>
      </c>
      <c r="F52">
        <v>542</v>
      </c>
      <c r="G52">
        <v>0</v>
      </c>
      <c r="H52">
        <v>2</v>
      </c>
      <c r="I52">
        <v>0</v>
      </c>
      <c r="J52">
        <v>9</v>
      </c>
      <c r="K52">
        <v>2</v>
      </c>
      <c r="L52">
        <v>968</v>
      </c>
      <c r="M52">
        <v>539</v>
      </c>
      <c r="N52">
        <v>6</v>
      </c>
      <c r="O52">
        <v>410</v>
      </c>
      <c r="P52">
        <v>0</v>
      </c>
      <c r="Q52">
        <v>2</v>
      </c>
      <c r="R52">
        <v>0</v>
      </c>
      <c r="S52">
        <v>9</v>
      </c>
      <c r="T52">
        <v>2</v>
      </c>
      <c r="U52">
        <v>860</v>
      </c>
      <c r="V52">
        <v>495</v>
      </c>
      <c r="W52">
        <v>0</v>
      </c>
      <c r="X52">
        <v>360</v>
      </c>
      <c r="Y52">
        <v>4</v>
      </c>
      <c r="Z52">
        <v>0</v>
      </c>
      <c r="AA52" s="2"/>
      <c r="AE52" s="7">
        <f t="shared" si="12"/>
        <v>1437</v>
      </c>
      <c r="AF52" s="8">
        <f t="shared" si="13"/>
        <v>4.1753653444676405E-3</v>
      </c>
      <c r="AG52" s="8">
        <f t="shared" si="14"/>
        <v>1.3917884481558804E-3</v>
      </c>
      <c r="AH52" s="9">
        <f t="shared" si="15"/>
        <v>0.60960334029227559</v>
      </c>
      <c r="AI52" s="7">
        <f t="shared" si="16"/>
        <v>968</v>
      </c>
      <c r="AJ52" s="8">
        <f t="shared" si="17"/>
        <v>6.1983471074380167E-3</v>
      </c>
      <c r="AK52" s="8">
        <f t="shared" si="18"/>
        <v>0</v>
      </c>
      <c r="AL52" s="9">
        <f t="shared" si="19"/>
        <v>0.55681818181818177</v>
      </c>
      <c r="AM52" s="10">
        <f t="shared" si="20"/>
        <v>860</v>
      </c>
      <c r="AN52" s="8">
        <f t="shared" si="21"/>
        <v>0</v>
      </c>
      <c r="AO52" s="8">
        <f t="shared" si="22"/>
        <v>4.6511627906976744E-3</v>
      </c>
      <c r="AP52" s="9">
        <f t="shared" si="23"/>
        <v>0.57558139534883723</v>
      </c>
    </row>
    <row r="53" spans="1:42" ht="15" x14ac:dyDescent="0.25">
      <c r="A53" s="37"/>
      <c r="B53" t="s">
        <v>106</v>
      </c>
      <c r="C53">
        <v>984</v>
      </c>
      <c r="D53">
        <v>703</v>
      </c>
      <c r="E53">
        <v>7</v>
      </c>
      <c r="F53">
        <v>264</v>
      </c>
      <c r="G53">
        <v>0</v>
      </c>
      <c r="H53">
        <v>1</v>
      </c>
      <c r="I53">
        <v>0</v>
      </c>
      <c r="J53">
        <v>0</v>
      </c>
      <c r="K53">
        <v>9</v>
      </c>
      <c r="L53">
        <v>660</v>
      </c>
      <c r="M53">
        <v>445</v>
      </c>
      <c r="N53">
        <v>2</v>
      </c>
      <c r="O53">
        <v>206</v>
      </c>
      <c r="P53">
        <v>0</v>
      </c>
      <c r="Q53">
        <v>1</v>
      </c>
      <c r="R53">
        <v>0</v>
      </c>
      <c r="S53">
        <v>0</v>
      </c>
      <c r="T53">
        <v>6</v>
      </c>
      <c r="U53">
        <v>355</v>
      </c>
      <c r="V53">
        <v>255</v>
      </c>
      <c r="W53">
        <v>0</v>
      </c>
      <c r="X53">
        <v>95</v>
      </c>
      <c r="Y53">
        <v>0</v>
      </c>
      <c r="Z53">
        <v>0</v>
      </c>
      <c r="AA53" s="2"/>
      <c r="AE53" s="7">
        <f t="shared" si="12"/>
        <v>984</v>
      </c>
      <c r="AF53" s="8">
        <f t="shared" si="13"/>
        <v>7.1138211382113818E-3</v>
      </c>
      <c r="AG53" s="8">
        <f t="shared" si="14"/>
        <v>1.0162601626016261E-3</v>
      </c>
      <c r="AH53" s="9">
        <f t="shared" si="15"/>
        <v>0.71443089430894313</v>
      </c>
      <c r="AI53" s="7">
        <f t="shared" si="16"/>
        <v>660</v>
      </c>
      <c r="AJ53" s="8">
        <f t="shared" si="17"/>
        <v>3.0303030303030303E-3</v>
      </c>
      <c r="AK53" s="8">
        <f t="shared" si="18"/>
        <v>0</v>
      </c>
      <c r="AL53" s="9">
        <f t="shared" si="19"/>
        <v>0.6742424242424242</v>
      </c>
      <c r="AM53" s="10">
        <f t="shared" si="20"/>
        <v>355</v>
      </c>
      <c r="AN53" s="8">
        <f t="shared" si="21"/>
        <v>0</v>
      </c>
      <c r="AO53" s="8">
        <f t="shared" si="22"/>
        <v>0</v>
      </c>
      <c r="AP53" s="9">
        <f t="shared" si="23"/>
        <v>0.71830985915492962</v>
      </c>
    </row>
    <row r="54" spans="1:42" ht="15" x14ac:dyDescent="0.25">
      <c r="A54" s="37"/>
      <c r="B54" t="s">
        <v>107</v>
      </c>
      <c r="C54">
        <v>1508</v>
      </c>
      <c r="D54">
        <v>1241</v>
      </c>
      <c r="E54">
        <v>2</v>
      </c>
      <c r="F54">
        <v>242</v>
      </c>
      <c r="G54">
        <v>0</v>
      </c>
      <c r="H54">
        <v>0</v>
      </c>
      <c r="I54">
        <v>11</v>
      </c>
      <c r="J54">
        <v>7</v>
      </c>
      <c r="K54">
        <v>5</v>
      </c>
      <c r="L54">
        <v>941</v>
      </c>
      <c r="M54">
        <v>737</v>
      </c>
      <c r="N54">
        <v>2</v>
      </c>
      <c r="O54">
        <v>186</v>
      </c>
      <c r="P54">
        <v>0</v>
      </c>
      <c r="Q54">
        <v>0</v>
      </c>
      <c r="R54">
        <v>6</v>
      </c>
      <c r="S54">
        <v>6</v>
      </c>
      <c r="T54">
        <v>4</v>
      </c>
      <c r="U54">
        <v>715</v>
      </c>
      <c r="V54">
        <v>515</v>
      </c>
      <c r="W54">
        <v>0</v>
      </c>
      <c r="X54">
        <v>200</v>
      </c>
      <c r="Y54">
        <v>0</v>
      </c>
      <c r="Z54">
        <v>0</v>
      </c>
      <c r="AA54" s="2"/>
      <c r="AE54" s="7">
        <f t="shared" si="12"/>
        <v>1508</v>
      </c>
      <c r="AF54" s="8">
        <f t="shared" si="13"/>
        <v>1.3262599469496021E-3</v>
      </c>
      <c r="AG54" s="8">
        <f t="shared" si="14"/>
        <v>0</v>
      </c>
      <c r="AH54" s="9">
        <f t="shared" si="15"/>
        <v>0.82294429708222816</v>
      </c>
      <c r="AI54" s="7">
        <f t="shared" si="16"/>
        <v>941</v>
      </c>
      <c r="AJ54" s="8">
        <f t="shared" si="17"/>
        <v>2.1253985122210413E-3</v>
      </c>
      <c r="AK54" s="8">
        <f t="shared" si="18"/>
        <v>0</v>
      </c>
      <c r="AL54" s="9">
        <f t="shared" si="19"/>
        <v>0.78320935175345374</v>
      </c>
      <c r="AM54" s="10">
        <f t="shared" si="20"/>
        <v>715</v>
      </c>
      <c r="AN54" s="8">
        <f t="shared" si="21"/>
        <v>0</v>
      </c>
      <c r="AO54" s="8">
        <f t="shared" si="22"/>
        <v>0</v>
      </c>
      <c r="AP54" s="9">
        <f t="shared" si="23"/>
        <v>0.72027972027972031</v>
      </c>
    </row>
    <row r="55" spans="1:42" ht="15" x14ac:dyDescent="0.25">
      <c r="A55" s="37"/>
      <c r="B55" t="s">
        <v>108</v>
      </c>
      <c r="C55">
        <v>1695</v>
      </c>
      <c r="D55">
        <v>1450</v>
      </c>
      <c r="E55">
        <v>10</v>
      </c>
      <c r="F55">
        <v>221</v>
      </c>
      <c r="G55">
        <v>0</v>
      </c>
      <c r="H55">
        <v>5</v>
      </c>
      <c r="I55">
        <v>2</v>
      </c>
      <c r="J55">
        <v>5</v>
      </c>
      <c r="K55">
        <v>2</v>
      </c>
      <c r="L55">
        <v>1108</v>
      </c>
      <c r="M55">
        <v>914</v>
      </c>
      <c r="N55">
        <v>6</v>
      </c>
      <c r="O55">
        <v>176</v>
      </c>
      <c r="P55">
        <v>0</v>
      </c>
      <c r="Q55">
        <v>4</v>
      </c>
      <c r="R55">
        <v>2</v>
      </c>
      <c r="S55">
        <v>4</v>
      </c>
      <c r="T55">
        <v>2</v>
      </c>
      <c r="U55">
        <v>675</v>
      </c>
      <c r="V55">
        <v>530</v>
      </c>
      <c r="W55">
        <v>0</v>
      </c>
      <c r="X55">
        <v>140</v>
      </c>
      <c r="Y55">
        <v>0</v>
      </c>
      <c r="Z55">
        <v>4</v>
      </c>
      <c r="AA55" s="2"/>
      <c r="AE55" s="7">
        <f t="shared" si="12"/>
        <v>1695</v>
      </c>
      <c r="AF55" s="8">
        <f t="shared" si="13"/>
        <v>5.8997050147492625E-3</v>
      </c>
      <c r="AG55" s="8">
        <f t="shared" si="14"/>
        <v>2.9498525073746312E-3</v>
      </c>
      <c r="AH55" s="9">
        <f t="shared" si="15"/>
        <v>0.85545722713864303</v>
      </c>
      <c r="AI55" s="7">
        <f t="shared" si="16"/>
        <v>1108</v>
      </c>
      <c r="AJ55" s="8">
        <f t="shared" si="17"/>
        <v>5.415162454873646E-3</v>
      </c>
      <c r="AK55" s="8">
        <f t="shared" si="18"/>
        <v>0</v>
      </c>
      <c r="AL55" s="9">
        <f t="shared" si="19"/>
        <v>0.82490974729241873</v>
      </c>
      <c r="AM55" s="10">
        <f t="shared" si="20"/>
        <v>675</v>
      </c>
      <c r="AN55" s="8">
        <f t="shared" si="21"/>
        <v>0</v>
      </c>
      <c r="AO55" s="8">
        <f t="shared" si="22"/>
        <v>0</v>
      </c>
      <c r="AP55" s="9">
        <f t="shared" si="23"/>
        <v>0.78518518518518521</v>
      </c>
    </row>
    <row r="56" spans="1:42" ht="15" x14ac:dyDescent="0.25">
      <c r="A56" s="37"/>
      <c r="B56" t="s">
        <v>109</v>
      </c>
      <c r="C56">
        <v>1656</v>
      </c>
      <c r="D56">
        <v>1415</v>
      </c>
      <c r="E56">
        <v>9</v>
      </c>
      <c r="F56">
        <v>199</v>
      </c>
      <c r="G56">
        <v>0</v>
      </c>
      <c r="H56">
        <v>9</v>
      </c>
      <c r="I56">
        <v>21</v>
      </c>
      <c r="J56">
        <v>1</v>
      </c>
      <c r="K56">
        <v>2</v>
      </c>
      <c r="L56">
        <v>1102</v>
      </c>
      <c r="M56">
        <v>914</v>
      </c>
      <c r="N56">
        <v>5</v>
      </c>
      <c r="O56">
        <v>155</v>
      </c>
      <c r="P56">
        <v>0</v>
      </c>
      <c r="Q56">
        <v>7</v>
      </c>
      <c r="R56">
        <v>19</v>
      </c>
      <c r="S56">
        <v>0</v>
      </c>
      <c r="T56">
        <v>2</v>
      </c>
      <c r="U56">
        <v>833.59361100000001</v>
      </c>
      <c r="V56">
        <v>635</v>
      </c>
      <c r="W56">
        <v>4</v>
      </c>
      <c r="X56">
        <v>183.57142899999999</v>
      </c>
      <c r="Y56">
        <v>4</v>
      </c>
      <c r="Z56">
        <v>0</v>
      </c>
      <c r="AA56" s="2"/>
      <c r="AE56" s="7">
        <f t="shared" si="12"/>
        <v>1656</v>
      </c>
      <c r="AF56" s="8">
        <f t="shared" si="13"/>
        <v>5.434782608695652E-3</v>
      </c>
      <c r="AG56" s="8">
        <f t="shared" si="14"/>
        <v>5.434782608695652E-3</v>
      </c>
      <c r="AH56" s="9">
        <f t="shared" si="15"/>
        <v>0.85446859903381644</v>
      </c>
      <c r="AI56" s="7">
        <f t="shared" si="16"/>
        <v>1102</v>
      </c>
      <c r="AJ56" s="8">
        <f t="shared" si="17"/>
        <v>4.5372050816696917E-3</v>
      </c>
      <c r="AK56" s="8">
        <f t="shared" si="18"/>
        <v>0</v>
      </c>
      <c r="AL56" s="9">
        <f t="shared" si="19"/>
        <v>0.8294010889292196</v>
      </c>
      <c r="AM56" s="10">
        <f t="shared" si="20"/>
        <v>833.59361100000001</v>
      </c>
      <c r="AN56" s="8">
        <f t="shared" si="21"/>
        <v>4.7985012687435293E-3</v>
      </c>
      <c r="AO56" s="8">
        <f t="shared" si="22"/>
        <v>4.7985012687435293E-3</v>
      </c>
      <c r="AP56" s="9">
        <f t="shared" si="23"/>
        <v>0.76176207641303528</v>
      </c>
    </row>
    <row r="57" spans="1:42" ht="15" x14ac:dyDescent="0.25">
      <c r="A57" s="37"/>
      <c r="B57" t="s">
        <v>110</v>
      </c>
      <c r="C57">
        <v>998</v>
      </c>
      <c r="D57">
        <v>672</v>
      </c>
      <c r="E57">
        <v>1</v>
      </c>
      <c r="F57">
        <v>306</v>
      </c>
      <c r="G57">
        <v>3</v>
      </c>
      <c r="H57">
        <v>1</v>
      </c>
      <c r="I57">
        <v>14</v>
      </c>
      <c r="J57">
        <v>0</v>
      </c>
      <c r="K57">
        <v>1</v>
      </c>
      <c r="L57">
        <v>676</v>
      </c>
      <c r="M57">
        <v>434</v>
      </c>
      <c r="N57">
        <v>1</v>
      </c>
      <c r="O57">
        <v>230</v>
      </c>
      <c r="P57">
        <v>3</v>
      </c>
      <c r="Q57">
        <v>1</v>
      </c>
      <c r="R57">
        <v>7</v>
      </c>
      <c r="S57">
        <v>0</v>
      </c>
      <c r="T57">
        <v>0</v>
      </c>
      <c r="U57">
        <v>595</v>
      </c>
      <c r="V57">
        <v>250</v>
      </c>
      <c r="W57">
        <v>0</v>
      </c>
      <c r="X57">
        <v>345</v>
      </c>
      <c r="Y57">
        <v>0</v>
      </c>
      <c r="Z57">
        <v>0</v>
      </c>
      <c r="AA57" s="2"/>
      <c r="AE57" s="7">
        <f t="shared" si="12"/>
        <v>998</v>
      </c>
      <c r="AF57" s="8">
        <f t="shared" si="13"/>
        <v>1.002004008016032E-3</v>
      </c>
      <c r="AG57" s="8">
        <f t="shared" si="14"/>
        <v>1.002004008016032E-3</v>
      </c>
      <c r="AH57" s="9">
        <f t="shared" si="15"/>
        <v>0.67334669338677355</v>
      </c>
      <c r="AI57" s="7">
        <f t="shared" si="16"/>
        <v>676</v>
      </c>
      <c r="AJ57" s="8">
        <f t="shared" si="17"/>
        <v>1.4792899408284023E-3</v>
      </c>
      <c r="AK57" s="8">
        <f t="shared" si="18"/>
        <v>4.4378698224852072E-3</v>
      </c>
      <c r="AL57" s="9">
        <f t="shared" si="19"/>
        <v>0.64201183431952658</v>
      </c>
      <c r="AM57" s="10">
        <f t="shared" si="20"/>
        <v>595</v>
      </c>
      <c r="AN57" s="8">
        <f t="shared" si="21"/>
        <v>0</v>
      </c>
      <c r="AO57" s="8">
        <f t="shared" si="22"/>
        <v>0</v>
      </c>
      <c r="AP57" s="9">
        <f t="shared" si="23"/>
        <v>0.42016806722689076</v>
      </c>
    </row>
    <row r="58" spans="1:42" ht="15" x14ac:dyDescent="0.25">
      <c r="A58" s="37"/>
      <c r="B58" t="s">
        <v>111</v>
      </c>
      <c r="C58">
        <v>2412</v>
      </c>
      <c r="D58">
        <v>1783</v>
      </c>
      <c r="E58">
        <v>23</v>
      </c>
      <c r="F58">
        <v>566</v>
      </c>
      <c r="G58">
        <v>2</v>
      </c>
      <c r="H58">
        <v>1</v>
      </c>
      <c r="I58">
        <v>25</v>
      </c>
      <c r="J58">
        <v>3</v>
      </c>
      <c r="K58">
        <v>9</v>
      </c>
      <c r="L58">
        <v>1576</v>
      </c>
      <c r="M58">
        <v>1120</v>
      </c>
      <c r="N58">
        <v>12</v>
      </c>
      <c r="O58">
        <v>423</v>
      </c>
      <c r="P58">
        <v>2</v>
      </c>
      <c r="Q58">
        <v>1</v>
      </c>
      <c r="R58">
        <v>12</v>
      </c>
      <c r="S58">
        <v>2</v>
      </c>
      <c r="T58">
        <v>4</v>
      </c>
      <c r="U58">
        <v>1330</v>
      </c>
      <c r="V58">
        <v>855</v>
      </c>
      <c r="W58">
        <v>0</v>
      </c>
      <c r="X58">
        <v>470</v>
      </c>
      <c r="Y58">
        <v>0</v>
      </c>
      <c r="Z58">
        <v>0</v>
      </c>
      <c r="AA58" s="2"/>
      <c r="AE58" s="7">
        <f t="shared" si="12"/>
        <v>2412</v>
      </c>
      <c r="AF58" s="8">
        <f t="shared" si="13"/>
        <v>9.5356550580431177E-3</v>
      </c>
      <c r="AG58" s="8">
        <f t="shared" si="14"/>
        <v>4.1459369817578774E-4</v>
      </c>
      <c r="AH58" s="9">
        <f t="shared" si="15"/>
        <v>0.73922056384742951</v>
      </c>
      <c r="AI58" s="7">
        <f t="shared" si="16"/>
        <v>1576</v>
      </c>
      <c r="AJ58" s="8">
        <f t="shared" si="17"/>
        <v>7.6142131979695434E-3</v>
      </c>
      <c r="AK58" s="8">
        <f t="shared" si="18"/>
        <v>1.2690355329949238E-3</v>
      </c>
      <c r="AL58" s="9">
        <f t="shared" si="19"/>
        <v>0.71065989847715738</v>
      </c>
      <c r="AM58" s="10">
        <f t="shared" si="20"/>
        <v>1330</v>
      </c>
      <c r="AN58" s="8">
        <f t="shared" si="21"/>
        <v>0</v>
      </c>
      <c r="AO58" s="8">
        <f t="shared" si="22"/>
        <v>0</v>
      </c>
      <c r="AP58" s="9">
        <f t="shared" si="23"/>
        <v>0.6428571428571429</v>
      </c>
    </row>
    <row r="59" spans="1:42" ht="15" x14ac:dyDescent="0.25">
      <c r="A59" s="37"/>
      <c r="B59" t="s">
        <v>112</v>
      </c>
      <c r="C59">
        <v>1545</v>
      </c>
      <c r="D59">
        <v>1117</v>
      </c>
      <c r="E59">
        <v>25</v>
      </c>
      <c r="F59">
        <v>383</v>
      </c>
      <c r="G59">
        <v>0</v>
      </c>
      <c r="H59">
        <v>10</v>
      </c>
      <c r="I59">
        <v>1</v>
      </c>
      <c r="J59">
        <v>5</v>
      </c>
      <c r="K59">
        <v>4</v>
      </c>
      <c r="L59">
        <v>1006</v>
      </c>
      <c r="M59">
        <v>703</v>
      </c>
      <c r="N59">
        <v>16</v>
      </c>
      <c r="O59">
        <v>273</v>
      </c>
      <c r="P59">
        <v>0</v>
      </c>
      <c r="Q59">
        <v>7</v>
      </c>
      <c r="R59">
        <v>1</v>
      </c>
      <c r="S59">
        <v>5</v>
      </c>
      <c r="T59">
        <v>1</v>
      </c>
      <c r="U59">
        <v>775</v>
      </c>
      <c r="V59">
        <v>375</v>
      </c>
      <c r="W59">
        <v>80</v>
      </c>
      <c r="X59">
        <v>310</v>
      </c>
      <c r="Y59">
        <v>10</v>
      </c>
      <c r="Z59">
        <v>0</v>
      </c>
      <c r="AA59" s="2"/>
      <c r="AE59" s="7">
        <f t="shared" si="12"/>
        <v>1545</v>
      </c>
      <c r="AF59" s="8">
        <f t="shared" si="13"/>
        <v>1.6181229773462782E-2</v>
      </c>
      <c r="AG59" s="8">
        <f t="shared" si="14"/>
        <v>6.4724919093851136E-3</v>
      </c>
      <c r="AH59" s="9">
        <f t="shared" si="15"/>
        <v>0.72297734627831711</v>
      </c>
      <c r="AI59" s="7">
        <f t="shared" si="16"/>
        <v>1006</v>
      </c>
      <c r="AJ59" s="8">
        <f t="shared" si="17"/>
        <v>1.5904572564612324E-2</v>
      </c>
      <c r="AK59" s="8">
        <f t="shared" si="18"/>
        <v>0</v>
      </c>
      <c r="AL59" s="9">
        <f t="shared" si="19"/>
        <v>0.69880715705765406</v>
      </c>
      <c r="AM59" s="10">
        <f t="shared" si="20"/>
        <v>775</v>
      </c>
      <c r="AN59" s="8">
        <f t="shared" si="21"/>
        <v>0.1032258064516129</v>
      </c>
      <c r="AO59" s="8">
        <f t="shared" si="22"/>
        <v>1.2903225806451613E-2</v>
      </c>
      <c r="AP59" s="9">
        <f t="shared" si="23"/>
        <v>0.4838709677419355</v>
      </c>
    </row>
    <row r="60" spans="1:42" ht="15" x14ac:dyDescent="0.25">
      <c r="A60" s="37"/>
      <c r="B60" t="s">
        <v>113</v>
      </c>
      <c r="C60">
        <v>1145</v>
      </c>
      <c r="D60">
        <v>979</v>
      </c>
      <c r="E60">
        <v>12</v>
      </c>
      <c r="F60">
        <v>152</v>
      </c>
      <c r="G60">
        <v>0</v>
      </c>
      <c r="H60">
        <v>0</v>
      </c>
      <c r="I60">
        <v>0</v>
      </c>
      <c r="J60">
        <v>2</v>
      </c>
      <c r="K60">
        <v>0</v>
      </c>
      <c r="L60">
        <v>669</v>
      </c>
      <c r="M60">
        <v>564</v>
      </c>
      <c r="N60">
        <v>6</v>
      </c>
      <c r="O60">
        <v>97</v>
      </c>
      <c r="P60">
        <v>0</v>
      </c>
      <c r="Q60">
        <v>0</v>
      </c>
      <c r="R60">
        <v>0</v>
      </c>
      <c r="S60">
        <v>2</v>
      </c>
      <c r="T60">
        <v>0</v>
      </c>
      <c r="U60">
        <v>445</v>
      </c>
      <c r="V60">
        <v>240</v>
      </c>
      <c r="W60">
        <v>4</v>
      </c>
      <c r="X60">
        <v>200</v>
      </c>
      <c r="Y60">
        <v>0</v>
      </c>
      <c r="Z60">
        <v>0</v>
      </c>
      <c r="AA60" s="2"/>
      <c r="AE60" s="7">
        <f t="shared" si="12"/>
        <v>1145</v>
      </c>
      <c r="AF60" s="8">
        <f t="shared" si="13"/>
        <v>1.0480349344978166E-2</v>
      </c>
      <c r="AG60" s="8">
        <f t="shared" si="14"/>
        <v>0</v>
      </c>
      <c r="AH60" s="9">
        <f t="shared" si="15"/>
        <v>0.85502183406113541</v>
      </c>
      <c r="AI60" s="7">
        <f t="shared" si="16"/>
        <v>669</v>
      </c>
      <c r="AJ60" s="8">
        <f t="shared" si="17"/>
        <v>8.9686098654708519E-3</v>
      </c>
      <c r="AK60" s="8">
        <f t="shared" si="18"/>
        <v>0</v>
      </c>
      <c r="AL60" s="9">
        <f t="shared" si="19"/>
        <v>0.84304932735426008</v>
      </c>
      <c r="AM60" s="10">
        <f t="shared" si="20"/>
        <v>445</v>
      </c>
      <c r="AN60" s="8">
        <f t="shared" si="21"/>
        <v>8.988764044943821E-3</v>
      </c>
      <c r="AO60" s="8">
        <f t="shared" si="22"/>
        <v>0</v>
      </c>
      <c r="AP60" s="9">
        <f t="shared" si="23"/>
        <v>0.5393258426966292</v>
      </c>
    </row>
    <row r="61" spans="1:42" ht="15" x14ac:dyDescent="0.25">
      <c r="A61" s="37"/>
      <c r="B61" t="s">
        <v>114</v>
      </c>
      <c r="C61">
        <v>1361</v>
      </c>
      <c r="D61">
        <v>1125</v>
      </c>
      <c r="E61">
        <v>12</v>
      </c>
      <c r="F61">
        <v>222</v>
      </c>
      <c r="G61">
        <v>0</v>
      </c>
      <c r="H61">
        <v>0</v>
      </c>
      <c r="I61">
        <v>0</v>
      </c>
      <c r="J61">
        <v>0</v>
      </c>
      <c r="K61">
        <v>2</v>
      </c>
      <c r="L61">
        <v>865</v>
      </c>
      <c r="M61">
        <v>693</v>
      </c>
      <c r="N61">
        <v>9</v>
      </c>
      <c r="O61">
        <v>161</v>
      </c>
      <c r="P61">
        <v>0</v>
      </c>
      <c r="Q61">
        <v>0</v>
      </c>
      <c r="R61">
        <v>0</v>
      </c>
      <c r="S61">
        <v>0</v>
      </c>
      <c r="T61">
        <v>2</v>
      </c>
      <c r="U61">
        <v>725</v>
      </c>
      <c r="V61">
        <v>590</v>
      </c>
      <c r="W61">
        <v>30</v>
      </c>
      <c r="X61">
        <v>70</v>
      </c>
      <c r="Y61">
        <v>40</v>
      </c>
      <c r="Z61">
        <v>0</v>
      </c>
      <c r="AA61" s="2"/>
      <c r="AE61" s="7">
        <f t="shared" si="12"/>
        <v>1361</v>
      </c>
      <c r="AF61" s="8">
        <f t="shared" si="13"/>
        <v>8.8170462894930201E-3</v>
      </c>
      <c r="AG61" s="8">
        <f t="shared" si="14"/>
        <v>0</v>
      </c>
      <c r="AH61" s="9">
        <f t="shared" si="15"/>
        <v>0.82659808963997061</v>
      </c>
      <c r="AI61" s="7">
        <f t="shared" si="16"/>
        <v>865</v>
      </c>
      <c r="AJ61" s="8">
        <f t="shared" si="17"/>
        <v>1.0404624277456647E-2</v>
      </c>
      <c r="AK61" s="8">
        <f t="shared" si="18"/>
        <v>0</v>
      </c>
      <c r="AL61" s="9">
        <f t="shared" si="19"/>
        <v>0.80115606936416184</v>
      </c>
      <c r="AM61" s="10">
        <f t="shared" si="20"/>
        <v>725</v>
      </c>
      <c r="AN61" s="8">
        <f t="shared" si="21"/>
        <v>4.1379310344827586E-2</v>
      </c>
      <c r="AO61" s="8">
        <f t="shared" si="22"/>
        <v>5.5172413793103448E-2</v>
      </c>
      <c r="AP61" s="9">
        <f t="shared" si="23"/>
        <v>0.81379310344827582</v>
      </c>
    </row>
    <row r="62" spans="1:42" ht="15" x14ac:dyDescent="0.25">
      <c r="A62" s="37"/>
      <c r="B62" t="s">
        <v>115</v>
      </c>
      <c r="C62">
        <v>1683</v>
      </c>
      <c r="D62">
        <v>1234</v>
      </c>
      <c r="E62">
        <v>5</v>
      </c>
      <c r="F62">
        <v>428</v>
      </c>
      <c r="G62">
        <v>0</v>
      </c>
      <c r="H62">
        <v>2</v>
      </c>
      <c r="I62">
        <v>1</v>
      </c>
      <c r="J62">
        <v>0</v>
      </c>
      <c r="K62">
        <v>13</v>
      </c>
      <c r="L62">
        <v>1158</v>
      </c>
      <c r="M62">
        <v>809</v>
      </c>
      <c r="N62">
        <v>5</v>
      </c>
      <c r="O62">
        <v>329</v>
      </c>
      <c r="P62">
        <v>0</v>
      </c>
      <c r="Q62">
        <v>1</v>
      </c>
      <c r="R62">
        <v>1</v>
      </c>
      <c r="S62">
        <v>0</v>
      </c>
      <c r="T62">
        <v>13</v>
      </c>
      <c r="U62">
        <v>1255</v>
      </c>
      <c r="V62">
        <v>485</v>
      </c>
      <c r="W62">
        <v>0</v>
      </c>
      <c r="X62">
        <v>700</v>
      </c>
      <c r="Y62">
        <v>70</v>
      </c>
      <c r="Z62">
        <v>0</v>
      </c>
    </row>
    <row r="63" spans="1:42" ht="15" x14ac:dyDescent="0.25">
      <c r="A63" s="37"/>
      <c r="B63" t="s">
        <v>116</v>
      </c>
      <c r="C63">
        <v>2441</v>
      </c>
      <c r="D63">
        <v>1867</v>
      </c>
      <c r="E63">
        <v>16</v>
      </c>
      <c r="F63">
        <v>536</v>
      </c>
      <c r="G63">
        <v>3</v>
      </c>
      <c r="H63">
        <v>2</v>
      </c>
      <c r="I63">
        <v>7</v>
      </c>
      <c r="J63">
        <v>4</v>
      </c>
      <c r="K63">
        <v>6</v>
      </c>
      <c r="L63">
        <v>1551</v>
      </c>
      <c r="M63">
        <v>1117</v>
      </c>
      <c r="N63">
        <v>12</v>
      </c>
      <c r="O63">
        <v>407</v>
      </c>
      <c r="P63">
        <v>2</v>
      </c>
      <c r="Q63">
        <v>1</v>
      </c>
      <c r="R63">
        <v>5</v>
      </c>
      <c r="S63">
        <v>3</v>
      </c>
      <c r="T63">
        <v>4</v>
      </c>
      <c r="U63">
        <v>1080</v>
      </c>
      <c r="V63">
        <v>700</v>
      </c>
      <c r="W63">
        <v>0</v>
      </c>
      <c r="X63">
        <v>380</v>
      </c>
      <c r="Y63">
        <v>0</v>
      </c>
      <c r="Z63">
        <v>0</v>
      </c>
    </row>
    <row r="64" spans="1:42" ht="15" x14ac:dyDescent="0.25">
      <c r="A64" s="37"/>
      <c r="B64" t="s">
        <v>117</v>
      </c>
      <c r="C64">
        <v>1539</v>
      </c>
      <c r="D64">
        <v>1044</v>
      </c>
      <c r="E64">
        <v>12</v>
      </c>
      <c r="F64">
        <v>447</v>
      </c>
      <c r="G64">
        <v>11</v>
      </c>
      <c r="H64">
        <v>7</v>
      </c>
      <c r="I64">
        <v>15</v>
      </c>
      <c r="J64">
        <v>1</v>
      </c>
      <c r="K64">
        <v>2</v>
      </c>
      <c r="L64">
        <v>1032</v>
      </c>
      <c r="M64">
        <v>647</v>
      </c>
      <c r="N64">
        <v>11</v>
      </c>
      <c r="O64">
        <v>353</v>
      </c>
      <c r="P64">
        <v>6</v>
      </c>
      <c r="Q64">
        <v>4</v>
      </c>
      <c r="R64">
        <v>9</v>
      </c>
      <c r="S64">
        <v>1</v>
      </c>
      <c r="T64">
        <v>1</v>
      </c>
      <c r="U64">
        <v>770</v>
      </c>
      <c r="V64">
        <v>420</v>
      </c>
      <c r="W64">
        <v>35</v>
      </c>
      <c r="X64">
        <v>315</v>
      </c>
      <c r="Y64">
        <v>0</v>
      </c>
      <c r="Z64">
        <v>0</v>
      </c>
    </row>
    <row r="65" spans="1:26" ht="15" x14ac:dyDescent="0.25">
      <c r="A65" s="37"/>
      <c r="B65" t="s">
        <v>118</v>
      </c>
      <c r="C65">
        <v>1199</v>
      </c>
      <c r="D65">
        <v>962</v>
      </c>
      <c r="E65">
        <v>20</v>
      </c>
      <c r="F65">
        <v>192</v>
      </c>
      <c r="G65">
        <v>4</v>
      </c>
      <c r="H65">
        <v>3</v>
      </c>
      <c r="I65">
        <v>14</v>
      </c>
      <c r="J65">
        <v>1</v>
      </c>
      <c r="K65">
        <v>3</v>
      </c>
      <c r="L65">
        <v>797</v>
      </c>
      <c r="M65">
        <v>606</v>
      </c>
      <c r="N65">
        <v>17</v>
      </c>
      <c r="O65">
        <v>155</v>
      </c>
      <c r="P65">
        <v>2</v>
      </c>
      <c r="Q65">
        <v>3</v>
      </c>
      <c r="R65">
        <v>10</v>
      </c>
      <c r="S65">
        <v>1</v>
      </c>
      <c r="T65">
        <v>3</v>
      </c>
      <c r="U65">
        <v>345</v>
      </c>
      <c r="V65">
        <v>185</v>
      </c>
      <c r="W65">
        <v>4</v>
      </c>
      <c r="X65">
        <v>155</v>
      </c>
      <c r="Y65">
        <v>0</v>
      </c>
      <c r="Z65">
        <v>4</v>
      </c>
    </row>
    <row r="66" spans="1:26" ht="15" x14ac:dyDescent="0.25">
      <c r="A66" s="37"/>
      <c r="B66" t="s">
        <v>119</v>
      </c>
      <c r="C66">
        <v>778</v>
      </c>
      <c r="D66">
        <v>351</v>
      </c>
      <c r="E66">
        <v>11</v>
      </c>
      <c r="F66">
        <v>402</v>
      </c>
      <c r="G66">
        <v>4</v>
      </c>
      <c r="H66">
        <v>6</v>
      </c>
      <c r="I66">
        <v>0</v>
      </c>
      <c r="J66">
        <v>1</v>
      </c>
      <c r="K66">
        <v>3</v>
      </c>
      <c r="L66">
        <v>515</v>
      </c>
      <c r="M66">
        <v>220</v>
      </c>
      <c r="N66">
        <v>7</v>
      </c>
      <c r="O66">
        <v>279</v>
      </c>
      <c r="P66">
        <v>1</v>
      </c>
      <c r="Q66">
        <v>5</v>
      </c>
      <c r="R66">
        <v>0</v>
      </c>
      <c r="S66">
        <v>1</v>
      </c>
      <c r="T66">
        <v>2</v>
      </c>
      <c r="U66">
        <v>490</v>
      </c>
      <c r="V66">
        <v>170</v>
      </c>
      <c r="W66">
        <v>15</v>
      </c>
      <c r="X66">
        <v>295</v>
      </c>
      <c r="Y66">
        <v>15</v>
      </c>
      <c r="Z66">
        <v>0</v>
      </c>
    </row>
    <row r="67" spans="1:26" ht="15" x14ac:dyDescent="0.25">
      <c r="A67" s="37"/>
      <c r="B67" t="s">
        <v>120</v>
      </c>
      <c r="C67">
        <v>1106</v>
      </c>
      <c r="D67">
        <v>428</v>
      </c>
      <c r="E67">
        <v>8</v>
      </c>
      <c r="F67">
        <v>648</v>
      </c>
      <c r="G67">
        <v>4</v>
      </c>
      <c r="H67">
        <v>8</v>
      </c>
      <c r="I67">
        <v>0</v>
      </c>
      <c r="J67">
        <v>0</v>
      </c>
      <c r="K67">
        <v>10</v>
      </c>
      <c r="L67">
        <v>782</v>
      </c>
      <c r="M67">
        <v>259</v>
      </c>
      <c r="N67">
        <v>8</v>
      </c>
      <c r="O67">
        <v>497</v>
      </c>
      <c r="P67">
        <v>4</v>
      </c>
      <c r="Q67">
        <v>5</v>
      </c>
      <c r="R67">
        <v>0</v>
      </c>
      <c r="S67">
        <v>0</v>
      </c>
      <c r="T67">
        <v>9</v>
      </c>
      <c r="U67">
        <v>755</v>
      </c>
      <c r="V67">
        <v>185</v>
      </c>
      <c r="W67">
        <v>40</v>
      </c>
      <c r="X67">
        <v>485</v>
      </c>
      <c r="Y67">
        <v>25</v>
      </c>
      <c r="Z67">
        <v>14</v>
      </c>
    </row>
    <row r="68" spans="1:26" ht="15" x14ac:dyDescent="0.25">
      <c r="A68" s="37"/>
      <c r="B68" t="s">
        <v>121</v>
      </c>
      <c r="C68">
        <v>729</v>
      </c>
      <c r="D68">
        <v>340</v>
      </c>
      <c r="E68">
        <v>9</v>
      </c>
      <c r="F68">
        <v>369</v>
      </c>
      <c r="G68">
        <v>0</v>
      </c>
      <c r="H68">
        <v>0</v>
      </c>
      <c r="I68">
        <v>1</v>
      </c>
      <c r="J68">
        <v>1</v>
      </c>
      <c r="K68">
        <v>9</v>
      </c>
      <c r="L68">
        <v>521</v>
      </c>
      <c r="M68">
        <v>220</v>
      </c>
      <c r="N68">
        <v>8</v>
      </c>
      <c r="O68">
        <v>284</v>
      </c>
      <c r="P68">
        <v>0</v>
      </c>
      <c r="Q68">
        <v>0</v>
      </c>
      <c r="R68">
        <v>1</v>
      </c>
      <c r="S68">
        <v>1</v>
      </c>
      <c r="T68">
        <v>7</v>
      </c>
      <c r="U68">
        <v>470</v>
      </c>
      <c r="V68">
        <v>190</v>
      </c>
      <c r="W68">
        <v>0</v>
      </c>
      <c r="X68">
        <v>280</v>
      </c>
      <c r="Y68">
        <v>0</v>
      </c>
      <c r="Z68">
        <v>0</v>
      </c>
    </row>
    <row r="69" spans="1:26" ht="15" x14ac:dyDescent="0.25">
      <c r="A69" s="37"/>
      <c r="B69" t="s">
        <v>122</v>
      </c>
      <c r="C69">
        <v>961</v>
      </c>
      <c r="D69">
        <v>438</v>
      </c>
      <c r="E69">
        <v>5</v>
      </c>
      <c r="F69">
        <v>499</v>
      </c>
      <c r="G69">
        <v>0</v>
      </c>
      <c r="H69">
        <v>2</v>
      </c>
      <c r="I69">
        <v>3</v>
      </c>
      <c r="J69">
        <v>3</v>
      </c>
      <c r="K69">
        <v>11</v>
      </c>
      <c r="L69">
        <v>696</v>
      </c>
      <c r="M69">
        <v>282</v>
      </c>
      <c r="N69">
        <v>5</v>
      </c>
      <c r="O69">
        <v>397</v>
      </c>
      <c r="P69">
        <v>0</v>
      </c>
      <c r="Q69">
        <v>2</v>
      </c>
      <c r="R69">
        <v>2</v>
      </c>
      <c r="S69">
        <v>2</v>
      </c>
      <c r="T69">
        <v>6</v>
      </c>
      <c r="U69">
        <v>530</v>
      </c>
      <c r="V69">
        <v>120</v>
      </c>
      <c r="W69">
        <v>4</v>
      </c>
      <c r="X69">
        <v>405</v>
      </c>
      <c r="Y69">
        <v>0</v>
      </c>
      <c r="Z69">
        <v>0</v>
      </c>
    </row>
    <row r="70" spans="1:26" ht="15" x14ac:dyDescent="0.25">
      <c r="A70" s="37"/>
      <c r="B70" t="s">
        <v>123</v>
      </c>
      <c r="C70">
        <v>850</v>
      </c>
      <c r="D70">
        <v>757</v>
      </c>
      <c r="E70">
        <v>4</v>
      </c>
      <c r="F70">
        <v>73</v>
      </c>
      <c r="G70">
        <v>4</v>
      </c>
      <c r="H70">
        <v>0</v>
      </c>
      <c r="I70">
        <v>10</v>
      </c>
      <c r="J70">
        <v>1</v>
      </c>
      <c r="K70">
        <v>1</v>
      </c>
      <c r="L70">
        <v>526</v>
      </c>
      <c r="M70">
        <v>447</v>
      </c>
      <c r="N70">
        <v>3</v>
      </c>
      <c r="O70">
        <v>64</v>
      </c>
      <c r="P70">
        <v>4</v>
      </c>
      <c r="Q70">
        <v>0</v>
      </c>
      <c r="R70">
        <v>7</v>
      </c>
      <c r="S70">
        <v>0</v>
      </c>
      <c r="T70">
        <v>1</v>
      </c>
      <c r="U70">
        <v>314.39732400000003</v>
      </c>
      <c r="V70">
        <v>271.28851500000002</v>
      </c>
      <c r="W70">
        <v>0</v>
      </c>
      <c r="X70">
        <v>43.108808000000003</v>
      </c>
      <c r="Y70">
        <v>0</v>
      </c>
      <c r="Z70">
        <v>0</v>
      </c>
    </row>
    <row r="71" spans="1:26" ht="15" x14ac:dyDescent="0.25">
      <c r="A71" s="37"/>
      <c r="B71" t="s">
        <v>124</v>
      </c>
      <c r="C71">
        <v>1394</v>
      </c>
      <c r="D71">
        <v>1096</v>
      </c>
      <c r="E71">
        <v>19</v>
      </c>
      <c r="F71">
        <v>261</v>
      </c>
      <c r="G71">
        <v>2</v>
      </c>
      <c r="H71">
        <v>6</v>
      </c>
      <c r="I71">
        <v>7</v>
      </c>
      <c r="J71">
        <v>0</v>
      </c>
      <c r="K71">
        <v>3</v>
      </c>
      <c r="L71">
        <v>900</v>
      </c>
      <c r="M71">
        <v>682</v>
      </c>
      <c r="N71">
        <v>15</v>
      </c>
      <c r="O71">
        <v>195</v>
      </c>
      <c r="P71">
        <v>2</v>
      </c>
      <c r="Q71">
        <v>1</v>
      </c>
      <c r="R71">
        <v>4</v>
      </c>
      <c r="S71">
        <v>0</v>
      </c>
      <c r="T71">
        <v>1</v>
      </c>
      <c r="U71">
        <v>590</v>
      </c>
      <c r="V71">
        <v>365</v>
      </c>
      <c r="W71">
        <v>15</v>
      </c>
      <c r="X71">
        <v>210</v>
      </c>
      <c r="Y71">
        <v>4</v>
      </c>
      <c r="Z71">
        <v>0</v>
      </c>
    </row>
    <row r="72" spans="1:26" ht="15" x14ac:dyDescent="0.25">
      <c r="A72" s="37"/>
      <c r="B72" t="s">
        <v>125</v>
      </c>
      <c r="C72">
        <v>1039</v>
      </c>
      <c r="D72">
        <v>897</v>
      </c>
      <c r="E72">
        <v>9</v>
      </c>
      <c r="F72">
        <v>124</v>
      </c>
      <c r="G72">
        <v>1</v>
      </c>
      <c r="H72">
        <v>1</v>
      </c>
      <c r="I72">
        <v>4</v>
      </c>
      <c r="J72">
        <v>3</v>
      </c>
      <c r="K72">
        <v>0</v>
      </c>
      <c r="L72">
        <v>695</v>
      </c>
      <c r="M72">
        <v>584</v>
      </c>
      <c r="N72">
        <v>8</v>
      </c>
      <c r="O72">
        <v>94</v>
      </c>
      <c r="P72">
        <v>1</v>
      </c>
      <c r="Q72">
        <v>1</v>
      </c>
      <c r="R72">
        <v>4</v>
      </c>
      <c r="S72">
        <v>3</v>
      </c>
      <c r="T72">
        <v>0</v>
      </c>
      <c r="U72">
        <v>320</v>
      </c>
      <c r="V72">
        <v>235</v>
      </c>
      <c r="W72">
        <v>35</v>
      </c>
      <c r="X72">
        <v>34</v>
      </c>
      <c r="Y72">
        <v>4</v>
      </c>
      <c r="Z72">
        <v>14</v>
      </c>
    </row>
    <row r="73" spans="1:26" ht="15" x14ac:dyDescent="0.25">
      <c r="A73" s="37"/>
      <c r="B73" t="s">
        <v>126</v>
      </c>
      <c r="C73">
        <v>1731</v>
      </c>
      <c r="D73">
        <v>1123</v>
      </c>
      <c r="E73">
        <v>17</v>
      </c>
      <c r="F73">
        <v>570</v>
      </c>
      <c r="G73">
        <v>4</v>
      </c>
      <c r="H73">
        <v>0</v>
      </c>
      <c r="I73">
        <v>6</v>
      </c>
      <c r="J73">
        <v>3</v>
      </c>
      <c r="K73">
        <v>8</v>
      </c>
      <c r="L73">
        <v>1162</v>
      </c>
      <c r="M73">
        <v>697</v>
      </c>
      <c r="N73">
        <v>15</v>
      </c>
      <c r="O73">
        <v>435</v>
      </c>
      <c r="P73">
        <v>2</v>
      </c>
      <c r="Q73">
        <v>0</v>
      </c>
      <c r="R73">
        <v>5</v>
      </c>
      <c r="S73">
        <v>3</v>
      </c>
      <c r="T73">
        <v>5</v>
      </c>
      <c r="U73">
        <v>1065</v>
      </c>
      <c r="V73">
        <v>490</v>
      </c>
      <c r="W73">
        <v>10</v>
      </c>
      <c r="X73">
        <v>560</v>
      </c>
      <c r="Y73">
        <v>4</v>
      </c>
      <c r="Z73">
        <v>4</v>
      </c>
    </row>
    <row r="74" spans="1:26" ht="15" x14ac:dyDescent="0.25">
      <c r="A74" s="37"/>
      <c r="B74" t="s">
        <v>127</v>
      </c>
      <c r="C74">
        <v>1026</v>
      </c>
      <c r="D74">
        <v>521</v>
      </c>
      <c r="E74">
        <v>2</v>
      </c>
      <c r="F74">
        <v>496</v>
      </c>
      <c r="G74">
        <v>1</v>
      </c>
      <c r="H74">
        <v>0</v>
      </c>
      <c r="I74">
        <v>0</v>
      </c>
      <c r="J74">
        <v>0</v>
      </c>
      <c r="K74">
        <v>6</v>
      </c>
      <c r="L74">
        <v>733</v>
      </c>
      <c r="M74">
        <v>326</v>
      </c>
      <c r="N74">
        <v>1</v>
      </c>
      <c r="O74">
        <v>401</v>
      </c>
      <c r="P74">
        <v>0</v>
      </c>
      <c r="Q74">
        <v>0</v>
      </c>
      <c r="R74">
        <v>0</v>
      </c>
      <c r="S74">
        <v>0</v>
      </c>
      <c r="T74">
        <v>5</v>
      </c>
      <c r="U74">
        <v>600</v>
      </c>
      <c r="V74">
        <v>270</v>
      </c>
      <c r="W74">
        <v>0</v>
      </c>
      <c r="X74">
        <v>329</v>
      </c>
      <c r="Y74">
        <v>0</v>
      </c>
      <c r="Z74">
        <v>0</v>
      </c>
    </row>
    <row r="75" spans="1:26" ht="15" x14ac:dyDescent="0.25">
      <c r="A75" s="37"/>
      <c r="B75" t="s">
        <v>128</v>
      </c>
      <c r="C75">
        <v>1949</v>
      </c>
      <c r="D75">
        <v>1647</v>
      </c>
      <c r="E75">
        <v>16</v>
      </c>
      <c r="F75">
        <v>238</v>
      </c>
      <c r="G75">
        <v>0</v>
      </c>
      <c r="H75">
        <v>13</v>
      </c>
      <c r="I75">
        <v>23</v>
      </c>
      <c r="J75">
        <v>6</v>
      </c>
      <c r="K75">
        <v>6</v>
      </c>
      <c r="L75">
        <v>1325</v>
      </c>
      <c r="M75">
        <v>1109</v>
      </c>
      <c r="N75">
        <v>10</v>
      </c>
      <c r="O75">
        <v>166</v>
      </c>
      <c r="P75">
        <v>0</v>
      </c>
      <c r="Q75">
        <v>13</v>
      </c>
      <c r="R75">
        <v>20</v>
      </c>
      <c r="S75">
        <v>3</v>
      </c>
      <c r="T75">
        <v>4</v>
      </c>
      <c r="U75">
        <v>885</v>
      </c>
      <c r="V75">
        <v>760</v>
      </c>
      <c r="W75">
        <v>0</v>
      </c>
      <c r="X75">
        <v>100</v>
      </c>
      <c r="Y75">
        <v>20</v>
      </c>
      <c r="Z75">
        <v>4</v>
      </c>
    </row>
    <row r="76" spans="1:26" ht="15" x14ac:dyDescent="0.25">
      <c r="A76" s="37"/>
      <c r="B76" t="s">
        <v>129</v>
      </c>
      <c r="C76">
        <v>1517</v>
      </c>
      <c r="D76">
        <v>693</v>
      </c>
      <c r="E76">
        <v>12</v>
      </c>
      <c r="F76">
        <v>795</v>
      </c>
      <c r="G76">
        <v>0</v>
      </c>
      <c r="H76">
        <v>6</v>
      </c>
      <c r="I76">
        <v>1</v>
      </c>
      <c r="J76">
        <v>2</v>
      </c>
      <c r="K76">
        <v>8</v>
      </c>
      <c r="L76">
        <v>1045</v>
      </c>
      <c r="M76">
        <v>428</v>
      </c>
      <c r="N76">
        <v>11</v>
      </c>
      <c r="O76">
        <v>594</v>
      </c>
      <c r="P76">
        <v>0</v>
      </c>
      <c r="Q76">
        <v>6</v>
      </c>
      <c r="R76">
        <v>1</v>
      </c>
      <c r="S76">
        <v>2</v>
      </c>
      <c r="T76">
        <v>3</v>
      </c>
      <c r="U76">
        <v>1040</v>
      </c>
      <c r="V76">
        <v>220</v>
      </c>
      <c r="W76">
        <v>0</v>
      </c>
      <c r="X76">
        <v>820</v>
      </c>
      <c r="Y76">
        <v>0</v>
      </c>
      <c r="Z76">
        <v>0</v>
      </c>
    </row>
    <row r="77" spans="1:26" ht="15" x14ac:dyDescent="0.25">
      <c r="A77" s="37"/>
      <c r="B77" t="s">
        <v>130</v>
      </c>
      <c r="C77">
        <v>740</v>
      </c>
      <c r="D77">
        <v>495</v>
      </c>
      <c r="E77">
        <v>2</v>
      </c>
      <c r="F77">
        <v>242</v>
      </c>
      <c r="G77">
        <v>0</v>
      </c>
      <c r="H77">
        <v>1</v>
      </c>
      <c r="I77">
        <v>0</v>
      </c>
      <c r="J77">
        <v>0</v>
      </c>
      <c r="K77">
        <v>0</v>
      </c>
      <c r="L77">
        <v>461</v>
      </c>
      <c r="M77">
        <v>285</v>
      </c>
      <c r="N77">
        <v>2</v>
      </c>
      <c r="O77">
        <v>173</v>
      </c>
      <c r="P77">
        <v>0</v>
      </c>
      <c r="Q77">
        <v>1</v>
      </c>
      <c r="R77">
        <v>0</v>
      </c>
      <c r="S77">
        <v>0</v>
      </c>
      <c r="T77">
        <v>0</v>
      </c>
      <c r="U77">
        <v>295</v>
      </c>
      <c r="V77">
        <v>90</v>
      </c>
      <c r="W77">
        <v>0</v>
      </c>
      <c r="X77">
        <v>205</v>
      </c>
      <c r="Y77">
        <v>0</v>
      </c>
      <c r="Z77">
        <v>0</v>
      </c>
    </row>
    <row r="78" spans="1:26" ht="15" x14ac:dyDescent="0.25">
      <c r="A78" s="37"/>
      <c r="B78" t="s">
        <v>131</v>
      </c>
      <c r="C78">
        <v>1061</v>
      </c>
      <c r="D78">
        <v>591</v>
      </c>
      <c r="E78">
        <v>6</v>
      </c>
      <c r="F78">
        <v>445</v>
      </c>
      <c r="G78">
        <v>1</v>
      </c>
      <c r="H78">
        <v>3</v>
      </c>
      <c r="I78">
        <v>8</v>
      </c>
      <c r="J78">
        <v>1</v>
      </c>
      <c r="K78">
        <v>6</v>
      </c>
      <c r="L78">
        <v>725</v>
      </c>
      <c r="M78">
        <v>361</v>
      </c>
      <c r="N78">
        <v>5</v>
      </c>
      <c r="O78">
        <v>346</v>
      </c>
      <c r="P78">
        <v>1</v>
      </c>
      <c r="Q78">
        <v>3</v>
      </c>
      <c r="R78">
        <v>5</v>
      </c>
      <c r="S78">
        <v>0</v>
      </c>
      <c r="T78">
        <v>4</v>
      </c>
      <c r="U78">
        <v>635</v>
      </c>
      <c r="V78">
        <v>325</v>
      </c>
      <c r="W78">
        <v>0</v>
      </c>
      <c r="X78">
        <v>250</v>
      </c>
      <c r="Y78">
        <v>25</v>
      </c>
      <c r="Z78">
        <v>40</v>
      </c>
    </row>
    <row r="79" spans="1:26" ht="15" x14ac:dyDescent="0.25">
      <c r="A79" s="37"/>
      <c r="B79" t="s">
        <v>132</v>
      </c>
      <c r="C79">
        <v>1186</v>
      </c>
      <c r="D79">
        <v>1007</v>
      </c>
      <c r="E79">
        <v>5</v>
      </c>
      <c r="F79">
        <v>161</v>
      </c>
      <c r="G79">
        <v>4</v>
      </c>
      <c r="H79">
        <v>1</v>
      </c>
      <c r="I79">
        <v>0</v>
      </c>
      <c r="J79">
        <v>8</v>
      </c>
      <c r="K79">
        <v>0</v>
      </c>
      <c r="L79">
        <v>766</v>
      </c>
      <c r="M79">
        <v>624</v>
      </c>
      <c r="N79">
        <v>5</v>
      </c>
      <c r="O79">
        <v>129</v>
      </c>
      <c r="P79">
        <v>3</v>
      </c>
      <c r="Q79">
        <v>1</v>
      </c>
      <c r="R79">
        <v>0</v>
      </c>
      <c r="S79">
        <v>4</v>
      </c>
      <c r="T79">
        <v>0</v>
      </c>
      <c r="U79">
        <v>465.60267599999997</v>
      </c>
      <c r="V79">
        <v>378.71148499999998</v>
      </c>
      <c r="W79">
        <v>0</v>
      </c>
      <c r="X79">
        <v>86.891192000000004</v>
      </c>
      <c r="Y79">
        <v>0</v>
      </c>
      <c r="Z79">
        <v>0</v>
      </c>
    </row>
    <row r="80" spans="1:26" ht="15" x14ac:dyDescent="0.25">
      <c r="A80" s="37"/>
      <c r="B80" t="s">
        <v>133</v>
      </c>
      <c r="C80">
        <v>710</v>
      </c>
      <c r="D80">
        <v>585</v>
      </c>
      <c r="E80">
        <v>21</v>
      </c>
      <c r="F80">
        <v>95</v>
      </c>
      <c r="G80">
        <v>2</v>
      </c>
      <c r="H80">
        <v>0</v>
      </c>
      <c r="I80">
        <v>6</v>
      </c>
      <c r="J80">
        <v>0</v>
      </c>
      <c r="K80">
        <v>1</v>
      </c>
      <c r="L80">
        <v>460</v>
      </c>
      <c r="M80">
        <v>362</v>
      </c>
      <c r="N80">
        <v>18</v>
      </c>
      <c r="O80">
        <v>75</v>
      </c>
      <c r="P80">
        <v>1</v>
      </c>
      <c r="Q80">
        <v>0</v>
      </c>
      <c r="R80">
        <v>3</v>
      </c>
      <c r="S80">
        <v>0</v>
      </c>
      <c r="T80">
        <v>1</v>
      </c>
      <c r="U80">
        <v>240</v>
      </c>
      <c r="V80">
        <v>175</v>
      </c>
      <c r="W80">
        <v>40</v>
      </c>
      <c r="X80">
        <v>25</v>
      </c>
      <c r="Y80">
        <v>0</v>
      </c>
      <c r="Z80">
        <v>0</v>
      </c>
    </row>
    <row r="81" spans="1:26" ht="15" x14ac:dyDescent="0.25">
      <c r="A81" s="37"/>
      <c r="B81" t="s">
        <v>134</v>
      </c>
      <c r="C81">
        <v>1507</v>
      </c>
      <c r="D81">
        <v>780</v>
      </c>
      <c r="E81">
        <v>13</v>
      </c>
      <c r="F81">
        <v>690</v>
      </c>
      <c r="G81">
        <v>7</v>
      </c>
      <c r="H81">
        <v>6</v>
      </c>
      <c r="I81">
        <v>4</v>
      </c>
      <c r="J81">
        <v>4</v>
      </c>
      <c r="K81">
        <v>3</v>
      </c>
      <c r="L81">
        <v>1040</v>
      </c>
      <c r="M81">
        <v>474</v>
      </c>
      <c r="N81">
        <v>10</v>
      </c>
      <c r="O81">
        <v>536</v>
      </c>
      <c r="P81">
        <v>6</v>
      </c>
      <c r="Q81">
        <v>6</v>
      </c>
      <c r="R81">
        <v>2</v>
      </c>
      <c r="S81">
        <v>3</v>
      </c>
      <c r="T81">
        <v>3</v>
      </c>
      <c r="U81">
        <v>955</v>
      </c>
      <c r="V81">
        <v>335</v>
      </c>
      <c r="W81">
        <v>20</v>
      </c>
      <c r="X81">
        <v>600</v>
      </c>
      <c r="Y81">
        <v>0</v>
      </c>
      <c r="Z81">
        <v>0</v>
      </c>
    </row>
    <row r="82" spans="1:26" ht="15" x14ac:dyDescent="0.25">
      <c r="A82" s="37"/>
      <c r="B82" t="s">
        <v>135</v>
      </c>
      <c r="C82">
        <v>1179</v>
      </c>
      <c r="D82">
        <v>645</v>
      </c>
      <c r="E82">
        <v>7</v>
      </c>
      <c r="F82">
        <v>504</v>
      </c>
      <c r="G82">
        <v>3</v>
      </c>
      <c r="H82">
        <v>4</v>
      </c>
      <c r="I82">
        <v>7</v>
      </c>
      <c r="J82">
        <v>1</v>
      </c>
      <c r="K82">
        <v>8</v>
      </c>
      <c r="L82">
        <v>758</v>
      </c>
      <c r="M82">
        <v>381</v>
      </c>
      <c r="N82">
        <v>6</v>
      </c>
      <c r="O82">
        <v>357</v>
      </c>
      <c r="P82">
        <v>3</v>
      </c>
      <c r="Q82">
        <v>4</v>
      </c>
      <c r="R82">
        <v>2</v>
      </c>
      <c r="S82">
        <v>0</v>
      </c>
      <c r="T82">
        <v>5</v>
      </c>
      <c r="U82">
        <v>655</v>
      </c>
      <c r="V82">
        <v>175</v>
      </c>
      <c r="W82">
        <v>0</v>
      </c>
      <c r="X82">
        <v>450</v>
      </c>
      <c r="Y82">
        <v>25</v>
      </c>
      <c r="Z82">
        <v>0</v>
      </c>
    </row>
    <row r="83" spans="1:26" ht="15" x14ac:dyDescent="0.25">
      <c r="A83" s="37"/>
      <c r="B83" t="s">
        <v>136</v>
      </c>
      <c r="C83">
        <v>2220</v>
      </c>
      <c r="D83">
        <v>1123</v>
      </c>
      <c r="E83">
        <v>23</v>
      </c>
      <c r="F83">
        <v>1023</v>
      </c>
      <c r="G83">
        <v>3</v>
      </c>
      <c r="H83">
        <v>7</v>
      </c>
      <c r="I83">
        <v>11</v>
      </c>
      <c r="J83">
        <v>18</v>
      </c>
      <c r="K83">
        <v>12</v>
      </c>
      <c r="L83">
        <v>1546</v>
      </c>
      <c r="M83">
        <v>705</v>
      </c>
      <c r="N83">
        <v>18</v>
      </c>
      <c r="O83">
        <v>786</v>
      </c>
      <c r="P83">
        <v>3</v>
      </c>
      <c r="Q83">
        <v>7</v>
      </c>
      <c r="R83">
        <v>10</v>
      </c>
      <c r="S83">
        <v>11</v>
      </c>
      <c r="T83">
        <v>6</v>
      </c>
      <c r="U83">
        <v>1325</v>
      </c>
      <c r="V83">
        <v>465</v>
      </c>
      <c r="W83">
        <v>0</v>
      </c>
      <c r="X83">
        <v>835</v>
      </c>
      <c r="Y83">
        <v>10</v>
      </c>
      <c r="Z83">
        <v>10</v>
      </c>
    </row>
    <row r="84" spans="1:26" ht="15" x14ac:dyDescent="0.25">
      <c r="A84" s="37"/>
      <c r="B84" t="s">
        <v>137</v>
      </c>
      <c r="C84">
        <v>2353</v>
      </c>
      <c r="D84">
        <v>1761</v>
      </c>
      <c r="E84">
        <v>32</v>
      </c>
      <c r="F84">
        <v>535</v>
      </c>
      <c r="G84">
        <v>5</v>
      </c>
      <c r="H84">
        <v>3</v>
      </c>
      <c r="I84">
        <v>8</v>
      </c>
      <c r="J84">
        <v>2</v>
      </c>
      <c r="K84">
        <v>7</v>
      </c>
      <c r="L84">
        <v>1482</v>
      </c>
      <c r="M84">
        <v>1040</v>
      </c>
      <c r="N84">
        <v>20</v>
      </c>
      <c r="O84">
        <v>403</v>
      </c>
      <c r="P84">
        <v>5</v>
      </c>
      <c r="Q84">
        <v>3</v>
      </c>
      <c r="R84">
        <v>4</v>
      </c>
      <c r="S84">
        <v>1</v>
      </c>
      <c r="T84">
        <v>6</v>
      </c>
      <c r="U84">
        <v>1080</v>
      </c>
      <c r="V84">
        <v>765</v>
      </c>
      <c r="W84">
        <v>10</v>
      </c>
      <c r="X84">
        <v>275</v>
      </c>
      <c r="Y84">
        <v>35</v>
      </c>
      <c r="Z84">
        <v>0</v>
      </c>
    </row>
    <row r="85" spans="1:26" ht="15" x14ac:dyDescent="0.25">
      <c r="A85" s="37"/>
      <c r="B85" t="s">
        <v>138</v>
      </c>
      <c r="C85">
        <v>1159</v>
      </c>
      <c r="D85">
        <v>1071</v>
      </c>
      <c r="E85">
        <v>6</v>
      </c>
      <c r="F85">
        <v>81</v>
      </c>
      <c r="G85">
        <v>0</v>
      </c>
      <c r="H85">
        <v>0</v>
      </c>
      <c r="I85">
        <v>1</v>
      </c>
      <c r="J85">
        <v>0</v>
      </c>
      <c r="K85">
        <v>0</v>
      </c>
      <c r="L85">
        <v>761</v>
      </c>
      <c r="M85">
        <v>696</v>
      </c>
      <c r="N85">
        <v>4</v>
      </c>
      <c r="O85">
        <v>60</v>
      </c>
      <c r="P85">
        <v>0</v>
      </c>
      <c r="Q85">
        <v>0</v>
      </c>
      <c r="R85">
        <v>1</v>
      </c>
      <c r="S85">
        <v>0</v>
      </c>
      <c r="T85">
        <v>0</v>
      </c>
      <c r="U85">
        <v>635.81624299999999</v>
      </c>
      <c r="V85">
        <v>480.81992000000002</v>
      </c>
      <c r="W85">
        <v>0</v>
      </c>
      <c r="X85">
        <v>125</v>
      </c>
      <c r="Y85">
        <v>10</v>
      </c>
      <c r="Z85">
        <v>15</v>
      </c>
    </row>
    <row r="86" spans="1:26" ht="15" x14ac:dyDescent="0.25">
      <c r="A86" s="37"/>
      <c r="B86" t="s">
        <v>139</v>
      </c>
      <c r="C86">
        <v>685</v>
      </c>
      <c r="D86">
        <v>173</v>
      </c>
      <c r="E86">
        <v>1</v>
      </c>
      <c r="F86">
        <v>492</v>
      </c>
      <c r="G86">
        <v>1</v>
      </c>
      <c r="H86">
        <v>2</v>
      </c>
      <c r="I86">
        <v>2</v>
      </c>
      <c r="J86">
        <v>2</v>
      </c>
      <c r="K86">
        <v>12</v>
      </c>
      <c r="L86">
        <v>518</v>
      </c>
      <c r="M86">
        <v>108</v>
      </c>
      <c r="N86">
        <v>1</v>
      </c>
      <c r="O86">
        <v>395</v>
      </c>
      <c r="P86">
        <v>1</v>
      </c>
      <c r="Q86">
        <v>2</v>
      </c>
      <c r="R86">
        <v>2</v>
      </c>
      <c r="S86">
        <v>2</v>
      </c>
      <c r="T86">
        <v>7</v>
      </c>
      <c r="U86">
        <v>315</v>
      </c>
      <c r="V86">
        <v>115</v>
      </c>
      <c r="W86">
        <v>0</v>
      </c>
      <c r="X86">
        <v>200</v>
      </c>
      <c r="Y86">
        <v>0</v>
      </c>
      <c r="Z86">
        <v>0</v>
      </c>
    </row>
    <row r="87" spans="1:26" ht="15" x14ac:dyDescent="0.25">
      <c r="A87" s="37"/>
      <c r="B87" t="s">
        <v>140</v>
      </c>
      <c r="C87">
        <v>2790</v>
      </c>
      <c r="D87">
        <v>1062</v>
      </c>
      <c r="E87">
        <v>18</v>
      </c>
      <c r="F87">
        <v>1435</v>
      </c>
      <c r="G87">
        <v>3</v>
      </c>
      <c r="H87">
        <v>15</v>
      </c>
      <c r="I87">
        <v>222</v>
      </c>
      <c r="J87">
        <v>8</v>
      </c>
      <c r="K87">
        <v>27</v>
      </c>
      <c r="L87">
        <v>1675</v>
      </c>
      <c r="M87">
        <v>548</v>
      </c>
      <c r="N87">
        <v>9</v>
      </c>
      <c r="O87">
        <v>954</v>
      </c>
      <c r="P87">
        <v>2</v>
      </c>
      <c r="Q87">
        <v>10</v>
      </c>
      <c r="R87">
        <v>130</v>
      </c>
      <c r="S87">
        <v>5</v>
      </c>
      <c r="T87">
        <v>17</v>
      </c>
      <c r="U87">
        <v>1610</v>
      </c>
      <c r="V87">
        <v>345</v>
      </c>
      <c r="W87">
        <v>30</v>
      </c>
      <c r="X87">
        <v>1170</v>
      </c>
      <c r="Y87">
        <v>0</v>
      </c>
      <c r="Z87">
        <v>60</v>
      </c>
    </row>
    <row r="88" spans="1:26" ht="15" x14ac:dyDescent="0.25">
      <c r="A88" s="37"/>
      <c r="B88" t="s">
        <v>141</v>
      </c>
      <c r="C88">
        <v>811</v>
      </c>
      <c r="D88">
        <v>664</v>
      </c>
      <c r="E88">
        <v>17</v>
      </c>
      <c r="F88">
        <v>123</v>
      </c>
      <c r="G88">
        <v>0</v>
      </c>
      <c r="H88">
        <v>1</v>
      </c>
      <c r="I88">
        <v>0</v>
      </c>
      <c r="J88">
        <v>5</v>
      </c>
      <c r="K88">
        <v>1</v>
      </c>
      <c r="L88">
        <v>484</v>
      </c>
      <c r="M88">
        <v>384</v>
      </c>
      <c r="N88">
        <v>10</v>
      </c>
      <c r="O88">
        <v>84</v>
      </c>
      <c r="P88">
        <v>0</v>
      </c>
      <c r="Q88">
        <v>1</v>
      </c>
      <c r="R88">
        <v>0</v>
      </c>
      <c r="S88">
        <v>4</v>
      </c>
      <c r="T88">
        <v>1</v>
      </c>
      <c r="U88">
        <v>345</v>
      </c>
      <c r="V88">
        <v>260</v>
      </c>
      <c r="W88">
        <v>10</v>
      </c>
      <c r="X88">
        <v>55</v>
      </c>
      <c r="Y88">
        <v>0</v>
      </c>
      <c r="Z88">
        <v>20</v>
      </c>
    </row>
    <row r="89" spans="1:26" ht="15" x14ac:dyDescent="0.25">
      <c r="A89" s="37"/>
      <c r="B89" t="s">
        <v>142</v>
      </c>
      <c r="C89">
        <v>1506</v>
      </c>
      <c r="D89">
        <v>1219</v>
      </c>
      <c r="E89">
        <v>19</v>
      </c>
      <c r="F89">
        <v>233</v>
      </c>
      <c r="G89">
        <v>3</v>
      </c>
      <c r="H89">
        <v>1</v>
      </c>
      <c r="I89">
        <v>24</v>
      </c>
      <c r="J89">
        <v>0</v>
      </c>
      <c r="K89">
        <v>7</v>
      </c>
      <c r="L89">
        <v>905</v>
      </c>
      <c r="M89">
        <v>714</v>
      </c>
      <c r="N89">
        <v>17</v>
      </c>
      <c r="O89">
        <v>154</v>
      </c>
      <c r="P89">
        <v>2</v>
      </c>
      <c r="Q89">
        <v>1</v>
      </c>
      <c r="R89">
        <v>13</v>
      </c>
      <c r="S89">
        <v>0</v>
      </c>
      <c r="T89">
        <v>4</v>
      </c>
      <c r="U89">
        <v>715</v>
      </c>
      <c r="V89">
        <v>550</v>
      </c>
      <c r="W89">
        <v>10</v>
      </c>
      <c r="X89">
        <v>130</v>
      </c>
      <c r="Y89">
        <v>15</v>
      </c>
      <c r="Z89">
        <v>10</v>
      </c>
    </row>
    <row r="90" spans="1:26" ht="15" x14ac:dyDescent="0.25">
      <c r="A90" s="37"/>
      <c r="B90" t="s">
        <v>143</v>
      </c>
      <c r="C90">
        <v>665</v>
      </c>
      <c r="D90">
        <v>210</v>
      </c>
      <c r="E90">
        <v>5</v>
      </c>
      <c r="F90">
        <v>430</v>
      </c>
      <c r="G90">
        <v>2</v>
      </c>
      <c r="H90">
        <v>0</v>
      </c>
      <c r="I90">
        <v>1</v>
      </c>
      <c r="J90">
        <v>2</v>
      </c>
      <c r="K90">
        <v>15</v>
      </c>
      <c r="L90">
        <v>489</v>
      </c>
      <c r="M90">
        <v>132</v>
      </c>
      <c r="N90">
        <v>4</v>
      </c>
      <c r="O90">
        <v>342</v>
      </c>
      <c r="P90">
        <v>1</v>
      </c>
      <c r="Q90">
        <v>0</v>
      </c>
      <c r="R90">
        <v>1</v>
      </c>
      <c r="S90">
        <v>2</v>
      </c>
      <c r="T90">
        <v>7</v>
      </c>
      <c r="U90">
        <v>660</v>
      </c>
      <c r="V90">
        <v>70</v>
      </c>
      <c r="W90">
        <v>0</v>
      </c>
      <c r="X90">
        <v>570</v>
      </c>
      <c r="Y90">
        <v>4</v>
      </c>
      <c r="Z90">
        <v>14</v>
      </c>
    </row>
    <row r="91" spans="1:26" ht="15" x14ac:dyDescent="0.25">
      <c r="A91" s="37"/>
      <c r="B91" t="s">
        <v>144</v>
      </c>
      <c r="C91">
        <v>1336</v>
      </c>
      <c r="D91">
        <v>861</v>
      </c>
      <c r="E91">
        <v>12</v>
      </c>
      <c r="F91">
        <v>439</v>
      </c>
      <c r="G91">
        <v>2</v>
      </c>
      <c r="H91">
        <v>5</v>
      </c>
      <c r="I91">
        <v>0</v>
      </c>
      <c r="J91">
        <v>6</v>
      </c>
      <c r="K91">
        <v>11</v>
      </c>
      <c r="L91">
        <v>904</v>
      </c>
      <c r="M91">
        <v>546</v>
      </c>
      <c r="N91">
        <v>9</v>
      </c>
      <c r="O91">
        <v>334</v>
      </c>
      <c r="P91">
        <v>2</v>
      </c>
      <c r="Q91">
        <v>5</v>
      </c>
      <c r="R91">
        <v>0</v>
      </c>
      <c r="S91">
        <v>4</v>
      </c>
      <c r="T91">
        <v>4</v>
      </c>
      <c r="U91">
        <v>790</v>
      </c>
      <c r="V91">
        <v>355</v>
      </c>
      <c r="W91">
        <v>40</v>
      </c>
      <c r="X91">
        <v>390</v>
      </c>
      <c r="Y91">
        <v>4</v>
      </c>
      <c r="Z91">
        <v>0</v>
      </c>
    </row>
    <row r="92" spans="1:26" ht="15" x14ac:dyDescent="0.25">
      <c r="A92" s="37"/>
      <c r="B92" t="s">
        <v>145</v>
      </c>
      <c r="C92">
        <v>858</v>
      </c>
      <c r="D92">
        <v>527</v>
      </c>
      <c r="E92">
        <v>3</v>
      </c>
      <c r="F92">
        <v>301</v>
      </c>
      <c r="G92">
        <v>14</v>
      </c>
      <c r="H92">
        <v>8</v>
      </c>
      <c r="I92">
        <v>0</v>
      </c>
      <c r="J92">
        <v>0</v>
      </c>
      <c r="K92">
        <v>5</v>
      </c>
      <c r="L92">
        <v>552</v>
      </c>
      <c r="M92">
        <v>311</v>
      </c>
      <c r="N92">
        <v>3</v>
      </c>
      <c r="O92">
        <v>218</v>
      </c>
      <c r="P92">
        <v>10</v>
      </c>
      <c r="Q92">
        <v>8</v>
      </c>
      <c r="R92">
        <v>0</v>
      </c>
      <c r="S92">
        <v>0</v>
      </c>
      <c r="T92">
        <v>2</v>
      </c>
      <c r="U92">
        <v>515</v>
      </c>
      <c r="V92">
        <v>225</v>
      </c>
      <c r="W92">
        <v>0</v>
      </c>
      <c r="X92">
        <v>270</v>
      </c>
      <c r="Y92">
        <v>0</v>
      </c>
      <c r="Z92">
        <v>20</v>
      </c>
    </row>
    <row r="93" spans="1:26" ht="15" x14ac:dyDescent="0.25">
      <c r="A93" s="37"/>
      <c r="B93" t="s">
        <v>146</v>
      </c>
      <c r="C93">
        <v>1631</v>
      </c>
      <c r="D93">
        <v>1041</v>
      </c>
      <c r="E93">
        <v>9</v>
      </c>
      <c r="F93">
        <v>506</v>
      </c>
      <c r="G93">
        <v>1</v>
      </c>
      <c r="H93">
        <v>3</v>
      </c>
      <c r="I93">
        <v>51</v>
      </c>
      <c r="J93">
        <v>2</v>
      </c>
      <c r="K93">
        <v>18</v>
      </c>
      <c r="L93">
        <v>1121</v>
      </c>
      <c r="M93">
        <v>678</v>
      </c>
      <c r="N93">
        <v>7</v>
      </c>
      <c r="O93">
        <v>393</v>
      </c>
      <c r="P93">
        <v>1</v>
      </c>
      <c r="Q93">
        <v>3</v>
      </c>
      <c r="R93">
        <v>26</v>
      </c>
      <c r="S93">
        <v>1</v>
      </c>
      <c r="T93">
        <v>12</v>
      </c>
      <c r="U93">
        <v>820</v>
      </c>
      <c r="V93">
        <v>570</v>
      </c>
      <c r="W93">
        <v>0</v>
      </c>
      <c r="X93">
        <v>210</v>
      </c>
      <c r="Y93">
        <v>20</v>
      </c>
      <c r="Z93">
        <v>20</v>
      </c>
    </row>
    <row r="94" spans="1:26" ht="15" x14ac:dyDescent="0.25">
      <c r="A94" s="37"/>
      <c r="B94" t="s">
        <v>147</v>
      </c>
      <c r="C94">
        <v>1040</v>
      </c>
      <c r="D94">
        <v>297</v>
      </c>
      <c r="E94">
        <v>13</v>
      </c>
      <c r="F94">
        <v>704</v>
      </c>
      <c r="G94">
        <v>0</v>
      </c>
      <c r="H94">
        <v>6</v>
      </c>
      <c r="I94">
        <v>1</v>
      </c>
      <c r="J94">
        <v>7</v>
      </c>
      <c r="K94">
        <v>12</v>
      </c>
      <c r="L94">
        <v>735</v>
      </c>
      <c r="M94">
        <v>184</v>
      </c>
      <c r="N94">
        <v>9</v>
      </c>
      <c r="O94">
        <v>526</v>
      </c>
      <c r="P94">
        <v>0</v>
      </c>
      <c r="Q94">
        <v>3</v>
      </c>
      <c r="R94">
        <v>1</v>
      </c>
      <c r="S94">
        <v>6</v>
      </c>
      <c r="T94">
        <v>6</v>
      </c>
      <c r="U94">
        <v>1015</v>
      </c>
      <c r="V94">
        <v>230</v>
      </c>
      <c r="W94">
        <v>20</v>
      </c>
      <c r="X94">
        <v>745</v>
      </c>
      <c r="Y94">
        <v>4</v>
      </c>
      <c r="Z94">
        <v>15</v>
      </c>
    </row>
    <row r="95" spans="1:26" ht="15" x14ac:dyDescent="0.25">
      <c r="A95" s="37"/>
      <c r="B95" t="s">
        <v>148</v>
      </c>
      <c r="C95">
        <v>929</v>
      </c>
      <c r="D95">
        <v>605</v>
      </c>
      <c r="E95">
        <v>2</v>
      </c>
      <c r="F95">
        <v>306</v>
      </c>
      <c r="G95">
        <v>2</v>
      </c>
      <c r="H95">
        <v>2</v>
      </c>
      <c r="I95">
        <v>1</v>
      </c>
      <c r="J95">
        <v>4</v>
      </c>
      <c r="K95">
        <v>7</v>
      </c>
      <c r="L95">
        <v>630</v>
      </c>
      <c r="M95">
        <v>396</v>
      </c>
      <c r="N95">
        <v>2</v>
      </c>
      <c r="O95">
        <v>220</v>
      </c>
      <c r="P95">
        <v>2</v>
      </c>
      <c r="Q95">
        <v>0</v>
      </c>
      <c r="R95">
        <v>1</v>
      </c>
      <c r="S95">
        <v>2</v>
      </c>
      <c r="T95">
        <v>7</v>
      </c>
      <c r="U95">
        <v>245</v>
      </c>
      <c r="V95">
        <v>175</v>
      </c>
      <c r="W95">
        <v>0</v>
      </c>
      <c r="X95">
        <v>70</v>
      </c>
      <c r="Y95">
        <v>0</v>
      </c>
      <c r="Z95">
        <v>0</v>
      </c>
    </row>
    <row r="96" spans="1:26" ht="15" x14ac:dyDescent="0.25">
      <c r="A96" s="37"/>
      <c r="B96" t="s">
        <v>149</v>
      </c>
      <c r="C96">
        <v>727</v>
      </c>
      <c r="D96">
        <v>348</v>
      </c>
      <c r="E96">
        <v>1</v>
      </c>
      <c r="F96">
        <v>367</v>
      </c>
      <c r="G96">
        <v>7</v>
      </c>
      <c r="H96">
        <v>0</v>
      </c>
      <c r="I96">
        <v>0</v>
      </c>
      <c r="J96">
        <v>0</v>
      </c>
      <c r="K96">
        <v>4</v>
      </c>
      <c r="L96">
        <v>506</v>
      </c>
      <c r="M96">
        <v>227</v>
      </c>
      <c r="N96">
        <v>1</v>
      </c>
      <c r="O96">
        <v>271</v>
      </c>
      <c r="P96">
        <v>5</v>
      </c>
      <c r="Q96">
        <v>0</v>
      </c>
      <c r="R96">
        <v>0</v>
      </c>
      <c r="S96">
        <v>0</v>
      </c>
      <c r="T96">
        <v>2</v>
      </c>
      <c r="U96">
        <v>710</v>
      </c>
      <c r="V96">
        <v>430</v>
      </c>
      <c r="W96">
        <v>0</v>
      </c>
      <c r="X96">
        <v>280</v>
      </c>
      <c r="Y96">
        <v>0</v>
      </c>
      <c r="Z96">
        <v>0</v>
      </c>
    </row>
    <row r="97" spans="1:26" ht="15" x14ac:dyDescent="0.25">
      <c r="A97" s="37"/>
      <c r="B97" t="s">
        <v>150</v>
      </c>
      <c r="C97">
        <v>1053</v>
      </c>
      <c r="D97">
        <v>601</v>
      </c>
      <c r="E97">
        <v>16</v>
      </c>
      <c r="F97">
        <v>418</v>
      </c>
      <c r="G97">
        <v>0</v>
      </c>
      <c r="H97">
        <v>0</v>
      </c>
      <c r="I97">
        <v>15</v>
      </c>
      <c r="J97">
        <v>0</v>
      </c>
      <c r="K97">
        <v>3</v>
      </c>
      <c r="L97">
        <v>721</v>
      </c>
      <c r="M97">
        <v>372</v>
      </c>
      <c r="N97">
        <v>15</v>
      </c>
      <c r="O97">
        <v>322</v>
      </c>
      <c r="P97">
        <v>0</v>
      </c>
      <c r="Q97">
        <v>0</v>
      </c>
      <c r="R97">
        <v>9</v>
      </c>
      <c r="S97">
        <v>0</v>
      </c>
      <c r="T97">
        <v>3</v>
      </c>
      <c r="U97">
        <v>570</v>
      </c>
      <c r="V97">
        <v>315</v>
      </c>
      <c r="W97">
        <v>15</v>
      </c>
      <c r="X97">
        <v>240</v>
      </c>
      <c r="Y97">
        <v>0</v>
      </c>
      <c r="Z97">
        <v>0</v>
      </c>
    </row>
    <row r="98" spans="1:26" ht="15" x14ac:dyDescent="0.25">
      <c r="A98" s="37"/>
      <c r="B98" t="s">
        <v>151</v>
      </c>
      <c r="C98">
        <v>1557</v>
      </c>
      <c r="D98">
        <v>1188</v>
      </c>
      <c r="E98">
        <v>9</v>
      </c>
      <c r="F98">
        <v>341</v>
      </c>
      <c r="G98">
        <v>0</v>
      </c>
      <c r="H98">
        <v>1</v>
      </c>
      <c r="I98">
        <v>9</v>
      </c>
      <c r="J98">
        <v>1</v>
      </c>
      <c r="K98">
        <v>8</v>
      </c>
      <c r="L98">
        <v>1061</v>
      </c>
      <c r="M98">
        <v>762</v>
      </c>
      <c r="N98">
        <v>8</v>
      </c>
      <c r="O98">
        <v>277</v>
      </c>
      <c r="P98">
        <v>0</v>
      </c>
      <c r="Q98">
        <v>1</v>
      </c>
      <c r="R98">
        <v>8</v>
      </c>
      <c r="S98">
        <v>1</v>
      </c>
      <c r="T98">
        <v>4</v>
      </c>
      <c r="U98">
        <v>800</v>
      </c>
      <c r="V98">
        <v>615</v>
      </c>
      <c r="W98">
        <v>0</v>
      </c>
      <c r="X98">
        <v>185</v>
      </c>
      <c r="Y98">
        <v>0</v>
      </c>
      <c r="Z98">
        <v>0</v>
      </c>
    </row>
    <row r="99" spans="1:26" ht="15" x14ac:dyDescent="0.25">
      <c r="A99" s="37"/>
      <c r="B99" t="s">
        <v>152</v>
      </c>
      <c r="C99">
        <v>1584</v>
      </c>
      <c r="D99">
        <v>1275</v>
      </c>
      <c r="E99">
        <v>14</v>
      </c>
      <c r="F99">
        <v>274</v>
      </c>
      <c r="G99">
        <v>0</v>
      </c>
      <c r="H99">
        <v>7</v>
      </c>
      <c r="I99">
        <v>8</v>
      </c>
      <c r="J99">
        <v>0</v>
      </c>
      <c r="K99">
        <v>6</v>
      </c>
      <c r="L99">
        <v>1040</v>
      </c>
      <c r="M99">
        <v>808</v>
      </c>
      <c r="N99">
        <v>12</v>
      </c>
      <c r="O99">
        <v>204</v>
      </c>
      <c r="P99">
        <v>0</v>
      </c>
      <c r="Q99">
        <v>4</v>
      </c>
      <c r="R99">
        <v>6</v>
      </c>
      <c r="S99">
        <v>0</v>
      </c>
      <c r="T99">
        <v>6</v>
      </c>
      <c r="U99">
        <v>670</v>
      </c>
      <c r="V99">
        <v>435</v>
      </c>
      <c r="W99">
        <v>0</v>
      </c>
      <c r="X99">
        <v>235</v>
      </c>
      <c r="Y99">
        <v>0</v>
      </c>
      <c r="Z99">
        <v>0</v>
      </c>
    </row>
    <row r="100" spans="1:26" ht="15" x14ac:dyDescent="0.25">
      <c r="A100" s="37"/>
      <c r="B100" t="s">
        <v>153</v>
      </c>
      <c r="C100">
        <v>773</v>
      </c>
      <c r="D100">
        <v>166</v>
      </c>
      <c r="E100">
        <v>2</v>
      </c>
      <c r="F100">
        <v>583</v>
      </c>
      <c r="G100">
        <v>4</v>
      </c>
      <c r="H100">
        <v>7</v>
      </c>
      <c r="I100">
        <v>5</v>
      </c>
      <c r="J100">
        <v>2</v>
      </c>
      <c r="K100">
        <v>4</v>
      </c>
      <c r="L100">
        <v>590</v>
      </c>
      <c r="M100">
        <v>102</v>
      </c>
      <c r="N100">
        <v>2</v>
      </c>
      <c r="O100">
        <v>467</v>
      </c>
      <c r="P100">
        <v>4</v>
      </c>
      <c r="Q100">
        <v>5</v>
      </c>
      <c r="R100">
        <v>4</v>
      </c>
      <c r="S100">
        <v>2</v>
      </c>
      <c r="T100">
        <v>4</v>
      </c>
      <c r="U100">
        <v>650</v>
      </c>
      <c r="V100">
        <v>100</v>
      </c>
      <c r="W100">
        <v>0</v>
      </c>
      <c r="X100">
        <v>460</v>
      </c>
      <c r="Y100">
        <v>75</v>
      </c>
      <c r="Z100">
        <v>10</v>
      </c>
    </row>
    <row r="101" spans="1:26" ht="15" x14ac:dyDescent="0.25">
      <c r="A101" s="37"/>
      <c r="B101" t="s">
        <v>154</v>
      </c>
      <c r="C101">
        <v>1202</v>
      </c>
      <c r="D101">
        <v>669</v>
      </c>
      <c r="E101">
        <v>1</v>
      </c>
      <c r="F101">
        <v>526</v>
      </c>
      <c r="G101">
        <v>1</v>
      </c>
      <c r="H101">
        <v>2</v>
      </c>
      <c r="I101">
        <v>0</v>
      </c>
      <c r="J101">
        <v>0</v>
      </c>
      <c r="K101">
        <v>3</v>
      </c>
      <c r="L101">
        <v>838</v>
      </c>
      <c r="M101">
        <v>429</v>
      </c>
      <c r="N101">
        <v>0</v>
      </c>
      <c r="O101">
        <v>406</v>
      </c>
      <c r="P101">
        <v>1</v>
      </c>
      <c r="Q101">
        <v>2</v>
      </c>
      <c r="R101">
        <v>0</v>
      </c>
      <c r="S101">
        <v>0</v>
      </c>
      <c r="T101">
        <v>0</v>
      </c>
      <c r="U101">
        <v>1000</v>
      </c>
      <c r="V101">
        <v>505</v>
      </c>
      <c r="W101">
        <v>55</v>
      </c>
      <c r="X101">
        <v>445</v>
      </c>
      <c r="Y101">
        <v>0</v>
      </c>
      <c r="Z101">
        <v>0</v>
      </c>
    </row>
    <row r="102" spans="1:26" ht="15" x14ac:dyDescent="0.25">
      <c r="A102" s="37"/>
      <c r="B102" t="s">
        <v>155</v>
      </c>
      <c r="C102">
        <v>1413</v>
      </c>
      <c r="D102">
        <v>645</v>
      </c>
      <c r="E102">
        <v>13</v>
      </c>
      <c r="F102">
        <v>730</v>
      </c>
      <c r="G102">
        <v>0</v>
      </c>
      <c r="H102">
        <v>1</v>
      </c>
      <c r="I102">
        <v>6</v>
      </c>
      <c r="J102">
        <v>0</v>
      </c>
      <c r="K102">
        <v>18</v>
      </c>
      <c r="L102">
        <v>1017</v>
      </c>
      <c r="M102">
        <v>427</v>
      </c>
      <c r="N102">
        <v>9</v>
      </c>
      <c r="O102">
        <v>563</v>
      </c>
      <c r="P102">
        <v>0</v>
      </c>
      <c r="Q102">
        <v>1</v>
      </c>
      <c r="R102">
        <v>4</v>
      </c>
      <c r="S102">
        <v>0</v>
      </c>
      <c r="T102">
        <v>13</v>
      </c>
      <c r="U102">
        <v>905</v>
      </c>
      <c r="V102">
        <v>350</v>
      </c>
      <c r="W102">
        <v>40</v>
      </c>
      <c r="X102">
        <v>509</v>
      </c>
      <c r="Y102">
        <v>0</v>
      </c>
      <c r="Z102">
        <v>0</v>
      </c>
    </row>
    <row r="103" spans="1:26" ht="15" x14ac:dyDescent="0.25">
      <c r="A103" s="37"/>
      <c r="B103" t="s">
        <v>156</v>
      </c>
      <c r="C103">
        <v>2194</v>
      </c>
      <c r="D103">
        <v>1484</v>
      </c>
      <c r="E103">
        <v>24</v>
      </c>
      <c r="F103">
        <v>654</v>
      </c>
      <c r="G103">
        <v>0</v>
      </c>
      <c r="H103">
        <v>4</v>
      </c>
      <c r="I103">
        <v>11</v>
      </c>
      <c r="J103">
        <v>4</v>
      </c>
      <c r="K103">
        <v>13</v>
      </c>
      <c r="L103">
        <v>1492</v>
      </c>
      <c r="M103">
        <v>932</v>
      </c>
      <c r="N103">
        <v>23</v>
      </c>
      <c r="O103">
        <v>508</v>
      </c>
      <c r="P103">
        <v>0</v>
      </c>
      <c r="Q103">
        <v>3</v>
      </c>
      <c r="R103">
        <v>11</v>
      </c>
      <c r="S103">
        <v>2</v>
      </c>
      <c r="T103">
        <v>13</v>
      </c>
      <c r="U103">
        <v>1190</v>
      </c>
      <c r="V103">
        <v>565</v>
      </c>
      <c r="W103">
        <v>25</v>
      </c>
      <c r="X103">
        <v>600</v>
      </c>
      <c r="Y103">
        <v>0</v>
      </c>
      <c r="Z103">
        <v>0</v>
      </c>
    </row>
    <row r="104" spans="1:26" ht="15" x14ac:dyDescent="0.25">
      <c r="A104" s="37"/>
      <c r="B104" t="s">
        <v>157</v>
      </c>
      <c r="C104">
        <v>1406</v>
      </c>
      <c r="D104">
        <v>1072</v>
      </c>
      <c r="E104">
        <v>9</v>
      </c>
      <c r="F104">
        <v>312</v>
      </c>
      <c r="G104">
        <v>2</v>
      </c>
      <c r="H104">
        <v>7</v>
      </c>
      <c r="I104">
        <v>0</v>
      </c>
      <c r="J104">
        <v>2</v>
      </c>
      <c r="K104">
        <v>2</v>
      </c>
      <c r="L104">
        <v>880</v>
      </c>
      <c r="M104">
        <v>634</v>
      </c>
      <c r="N104">
        <v>9</v>
      </c>
      <c r="O104">
        <v>227</v>
      </c>
      <c r="P104">
        <v>1</v>
      </c>
      <c r="Q104">
        <v>7</v>
      </c>
      <c r="R104">
        <v>0</v>
      </c>
      <c r="S104">
        <v>1</v>
      </c>
      <c r="T104">
        <v>1</v>
      </c>
      <c r="U104">
        <v>515</v>
      </c>
      <c r="V104">
        <v>410</v>
      </c>
      <c r="W104">
        <v>20</v>
      </c>
      <c r="X104">
        <v>85</v>
      </c>
      <c r="Y104">
        <v>0</v>
      </c>
      <c r="Z104">
        <v>0</v>
      </c>
    </row>
    <row r="105" spans="1:26" ht="15" x14ac:dyDescent="0.25">
      <c r="A105" s="37"/>
      <c r="B105" t="s">
        <v>158</v>
      </c>
      <c r="C105">
        <v>1072</v>
      </c>
      <c r="D105">
        <v>791</v>
      </c>
      <c r="E105">
        <v>10</v>
      </c>
      <c r="F105">
        <v>251</v>
      </c>
      <c r="G105">
        <v>0</v>
      </c>
      <c r="H105">
        <v>4</v>
      </c>
      <c r="I105">
        <v>7</v>
      </c>
      <c r="J105">
        <v>3</v>
      </c>
      <c r="K105">
        <v>6</v>
      </c>
      <c r="L105">
        <v>672</v>
      </c>
      <c r="M105">
        <v>471</v>
      </c>
      <c r="N105">
        <v>6</v>
      </c>
      <c r="O105">
        <v>183</v>
      </c>
      <c r="P105">
        <v>0</v>
      </c>
      <c r="Q105">
        <v>4</v>
      </c>
      <c r="R105">
        <v>4</v>
      </c>
      <c r="S105">
        <v>1</v>
      </c>
      <c r="T105">
        <v>3</v>
      </c>
      <c r="U105">
        <v>780</v>
      </c>
      <c r="V105">
        <v>350</v>
      </c>
      <c r="W105">
        <v>10</v>
      </c>
      <c r="X105">
        <v>235</v>
      </c>
      <c r="Y105">
        <v>120</v>
      </c>
      <c r="Z105">
        <v>65</v>
      </c>
    </row>
    <row r="106" spans="1:26" ht="15" x14ac:dyDescent="0.25">
      <c r="A106" s="37"/>
      <c r="B106" t="s">
        <v>159</v>
      </c>
      <c r="C106">
        <v>2884</v>
      </c>
      <c r="D106">
        <v>2224</v>
      </c>
      <c r="E106">
        <v>45</v>
      </c>
      <c r="F106">
        <v>547</v>
      </c>
      <c r="G106">
        <v>6</v>
      </c>
      <c r="H106">
        <v>4</v>
      </c>
      <c r="I106">
        <v>34</v>
      </c>
      <c r="J106">
        <v>2</v>
      </c>
      <c r="K106">
        <v>22</v>
      </c>
      <c r="L106">
        <v>1858</v>
      </c>
      <c r="M106">
        <v>1356</v>
      </c>
      <c r="N106">
        <v>31</v>
      </c>
      <c r="O106">
        <v>426</v>
      </c>
      <c r="P106">
        <v>6</v>
      </c>
      <c r="Q106">
        <v>4</v>
      </c>
      <c r="R106">
        <v>23</v>
      </c>
      <c r="S106">
        <v>1</v>
      </c>
      <c r="T106">
        <v>11</v>
      </c>
      <c r="U106">
        <v>1415</v>
      </c>
      <c r="V106">
        <v>870</v>
      </c>
      <c r="W106">
        <v>30</v>
      </c>
      <c r="X106">
        <v>490</v>
      </c>
      <c r="Y106">
        <v>20</v>
      </c>
      <c r="Z106">
        <v>4</v>
      </c>
    </row>
    <row r="107" spans="1:26" ht="15" x14ac:dyDescent="0.25">
      <c r="A107" s="37"/>
      <c r="B107" t="s">
        <v>160</v>
      </c>
      <c r="C107">
        <v>1336</v>
      </c>
      <c r="D107">
        <v>769</v>
      </c>
      <c r="E107">
        <v>15</v>
      </c>
      <c r="F107">
        <v>522</v>
      </c>
      <c r="G107">
        <v>3</v>
      </c>
      <c r="H107">
        <v>2</v>
      </c>
      <c r="I107">
        <v>1</v>
      </c>
      <c r="J107">
        <v>1</v>
      </c>
      <c r="K107">
        <v>23</v>
      </c>
      <c r="L107">
        <v>901</v>
      </c>
      <c r="M107">
        <v>479</v>
      </c>
      <c r="N107">
        <v>11</v>
      </c>
      <c r="O107">
        <v>391</v>
      </c>
      <c r="P107">
        <v>3</v>
      </c>
      <c r="Q107">
        <v>2</v>
      </c>
      <c r="R107">
        <v>1</v>
      </c>
      <c r="S107">
        <v>1</v>
      </c>
      <c r="T107">
        <v>13</v>
      </c>
      <c r="U107">
        <v>615</v>
      </c>
      <c r="V107">
        <v>320</v>
      </c>
      <c r="W107">
        <v>15</v>
      </c>
      <c r="X107">
        <v>280</v>
      </c>
      <c r="Y107">
        <v>0</v>
      </c>
      <c r="Z107">
        <v>0</v>
      </c>
    </row>
    <row r="108" spans="1:26" ht="15" x14ac:dyDescent="0.25">
      <c r="A108" s="37"/>
      <c r="B108" t="s">
        <v>161</v>
      </c>
      <c r="C108">
        <v>2523</v>
      </c>
      <c r="D108">
        <v>1818</v>
      </c>
      <c r="E108">
        <v>15</v>
      </c>
      <c r="F108">
        <v>643</v>
      </c>
      <c r="G108">
        <v>4</v>
      </c>
      <c r="H108">
        <v>3</v>
      </c>
      <c r="I108">
        <v>22</v>
      </c>
      <c r="J108">
        <v>0</v>
      </c>
      <c r="K108">
        <v>18</v>
      </c>
      <c r="L108">
        <v>1652</v>
      </c>
      <c r="M108">
        <v>1091</v>
      </c>
      <c r="N108">
        <v>15</v>
      </c>
      <c r="O108">
        <v>517</v>
      </c>
      <c r="P108">
        <v>3</v>
      </c>
      <c r="Q108">
        <v>3</v>
      </c>
      <c r="R108">
        <v>12</v>
      </c>
      <c r="S108">
        <v>0</v>
      </c>
      <c r="T108">
        <v>11</v>
      </c>
      <c r="U108">
        <v>1200.916037</v>
      </c>
      <c r="V108">
        <v>585.34782600000005</v>
      </c>
      <c r="W108">
        <v>35</v>
      </c>
      <c r="X108">
        <v>560.58252400000003</v>
      </c>
      <c r="Y108">
        <v>0</v>
      </c>
      <c r="Z108">
        <v>15</v>
      </c>
    </row>
    <row r="109" spans="1:26" ht="15" x14ac:dyDescent="0.25">
      <c r="A109" s="37"/>
      <c r="B109" t="s">
        <v>162</v>
      </c>
      <c r="C109">
        <v>1230</v>
      </c>
      <c r="D109">
        <v>741</v>
      </c>
      <c r="E109">
        <v>8</v>
      </c>
      <c r="F109">
        <v>459</v>
      </c>
      <c r="G109">
        <v>0</v>
      </c>
      <c r="H109">
        <v>2</v>
      </c>
      <c r="I109">
        <v>11</v>
      </c>
      <c r="J109">
        <v>2</v>
      </c>
      <c r="K109">
        <v>7</v>
      </c>
      <c r="L109">
        <v>855</v>
      </c>
      <c r="M109">
        <v>477</v>
      </c>
      <c r="N109">
        <v>4</v>
      </c>
      <c r="O109">
        <v>359</v>
      </c>
      <c r="P109">
        <v>0</v>
      </c>
      <c r="Q109">
        <v>1</v>
      </c>
      <c r="R109">
        <v>5</v>
      </c>
      <c r="S109">
        <v>2</v>
      </c>
      <c r="T109">
        <v>7</v>
      </c>
      <c r="U109">
        <v>650</v>
      </c>
      <c r="V109">
        <v>175</v>
      </c>
      <c r="W109">
        <v>0</v>
      </c>
      <c r="X109">
        <v>475</v>
      </c>
      <c r="Y109">
        <v>0</v>
      </c>
      <c r="Z109">
        <v>0</v>
      </c>
    </row>
    <row r="110" spans="1:26" ht="15" x14ac:dyDescent="0.25">
      <c r="A110" s="37"/>
      <c r="B110" t="s">
        <v>163</v>
      </c>
      <c r="C110">
        <v>671</v>
      </c>
      <c r="D110">
        <v>240</v>
      </c>
      <c r="E110">
        <v>5</v>
      </c>
      <c r="F110">
        <v>406</v>
      </c>
      <c r="G110">
        <v>0</v>
      </c>
      <c r="H110">
        <v>0</v>
      </c>
      <c r="I110">
        <v>13</v>
      </c>
      <c r="J110">
        <v>0</v>
      </c>
      <c r="K110">
        <v>7</v>
      </c>
      <c r="L110">
        <v>490</v>
      </c>
      <c r="M110">
        <v>154</v>
      </c>
      <c r="N110">
        <v>4</v>
      </c>
      <c r="O110">
        <v>320</v>
      </c>
      <c r="P110">
        <v>0</v>
      </c>
      <c r="Q110">
        <v>0</v>
      </c>
      <c r="R110">
        <v>8</v>
      </c>
      <c r="S110">
        <v>0</v>
      </c>
      <c r="T110">
        <v>4</v>
      </c>
      <c r="U110">
        <v>505</v>
      </c>
      <c r="V110">
        <v>155</v>
      </c>
      <c r="W110">
        <v>0</v>
      </c>
      <c r="X110">
        <v>350</v>
      </c>
      <c r="Y110">
        <v>0</v>
      </c>
      <c r="Z110">
        <v>0</v>
      </c>
    </row>
    <row r="111" spans="1:26" ht="15" x14ac:dyDescent="0.25">
      <c r="A111" s="37"/>
      <c r="B111" t="s">
        <v>164</v>
      </c>
      <c r="C111">
        <v>1176</v>
      </c>
      <c r="D111">
        <v>761</v>
      </c>
      <c r="E111">
        <v>9</v>
      </c>
      <c r="F111">
        <v>361</v>
      </c>
      <c r="G111">
        <v>0</v>
      </c>
      <c r="H111">
        <v>2</v>
      </c>
      <c r="I111">
        <v>32</v>
      </c>
      <c r="J111">
        <v>0</v>
      </c>
      <c r="K111">
        <v>11</v>
      </c>
      <c r="L111">
        <v>788</v>
      </c>
      <c r="M111">
        <v>488</v>
      </c>
      <c r="N111">
        <v>8</v>
      </c>
      <c r="O111">
        <v>256</v>
      </c>
      <c r="P111">
        <v>0</v>
      </c>
      <c r="Q111">
        <v>2</v>
      </c>
      <c r="R111">
        <v>28</v>
      </c>
      <c r="S111">
        <v>0</v>
      </c>
      <c r="T111">
        <v>6</v>
      </c>
      <c r="U111">
        <v>640.33618799999999</v>
      </c>
      <c r="V111">
        <v>455.35211299999997</v>
      </c>
      <c r="W111">
        <v>4.2105259999999998</v>
      </c>
      <c r="X111">
        <v>178.79365100000001</v>
      </c>
      <c r="Y111">
        <v>1.142857</v>
      </c>
      <c r="Z111">
        <v>0</v>
      </c>
    </row>
    <row r="112" spans="1:26" ht="15" x14ac:dyDescent="0.25">
      <c r="A112" s="37"/>
      <c r="B112" t="s">
        <v>165</v>
      </c>
      <c r="C112">
        <v>824</v>
      </c>
      <c r="D112">
        <v>374</v>
      </c>
      <c r="E112">
        <v>13</v>
      </c>
      <c r="F112">
        <v>428</v>
      </c>
      <c r="G112">
        <v>0</v>
      </c>
      <c r="H112">
        <v>1</v>
      </c>
      <c r="I112">
        <v>5</v>
      </c>
      <c r="J112">
        <v>1</v>
      </c>
      <c r="K112">
        <v>2</v>
      </c>
      <c r="L112">
        <v>597</v>
      </c>
      <c r="M112">
        <v>228</v>
      </c>
      <c r="N112">
        <v>10</v>
      </c>
      <c r="O112">
        <v>353</v>
      </c>
      <c r="P112">
        <v>0</v>
      </c>
      <c r="Q112">
        <v>1</v>
      </c>
      <c r="R112">
        <v>3</v>
      </c>
      <c r="S112">
        <v>1</v>
      </c>
      <c r="T112">
        <v>1</v>
      </c>
      <c r="U112">
        <v>305</v>
      </c>
      <c r="V112">
        <v>35</v>
      </c>
      <c r="W112">
        <v>10</v>
      </c>
      <c r="X112">
        <v>250</v>
      </c>
      <c r="Y112">
        <v>10</v>
      </c>
      <c r="Z112">
        <v>0</v>
      </c>
    </row>
    <row r="113" spans="1:26" ht="15" x14ac:dyDescent="0.25">
      <c r="A113" s="37"/>
      <c r="B113" t="s">
        <v>166</v>
      </c>
      <c r="C113">
        <v>667</v>
      </c>
      <c r="D113">
        <v>285</v>
      </c>
      <c r="E113">
        <v>5</v>
      </c>
      <c r="F113">
        <v>369</v>
      </c>
      <c r="G113">
        <v>1</v>
      </c>
      <c r="H113">
        <v>4</v>
      </c>
      <c r="I113">
        <v>0</v>
      </c>
      <c r="J113">
        <v>0</v>
      </c>
      <c r="K113">
        <v>3</v>
      </c>
      <c r="L113">
        <v>504</v>
      </c>
      <c r="M113">
        <v>190</v>
      </c>
      <c r="N113">
        <v>5</v>
      </c>
      <c r="O113">
        <v>302</v>
      </c>
      <c r="P113">
        <v>0</v>
      </c>
      <c r="Q113">
        <v>4</v>
      </c>
      <c r="R113">
        <v>0</v>
      </c>
      <c r="S113">
        <v>0</v>
      </c>
      <c r="T113">
        <v>3</v>
      </c>
      <c r="U113">
        <v>590</v>
      </c>
      <c r="V113">
        <v>40</v>
      </c>
      <c r="W113">
        <v>0</v>
      </c>
      <c r="X113">
        <v>535</v>
      </c>
      <c r="Y113">
        <v>0</v>
      </c>
      <c r="Z113">
        <v>15</v>
      </c>
    </row>
    <row r="114" spans="1:26" ht="15" x14ac:dyDescent="0.25">
      <c r="A114" s="37"/>
      <c r="B114" t="s">
        <v>167</v>
      </c>
      <c r="C114">
        <v>805</v>
      </c>
      <c r="D114">
        <v>444</v>
      </c>
      <c r="E114">
        <v>10</v>
      </c>
      <c r="F114">
        <v>313</v>
      </c>
      <c r="G114">
        <v>0</v>
      </c>
      <c r="H114">
        <v>11</v>
      </c>
      <c r="I114">
        <v>16</v>
      </c>
      <c r="J114">
        <v>1</v>
      </c>
      <c r="K114">
        <v>10</v>
      </c>
      <c r="L114">
        <v>538</v>
      </c>
      <c r="M114">
        <v>274</v>
      </c>
      <c r="N114">
        <v>9</v>
      </c>
      <c r="O114">
        <v>233</v>
      </c>
      <c r="P114">
        <v>0</v>
      </c>
      <c r="Q114">
        <v>6</v>
      </c>
      <c r="R114">
        <v>8</v>
      </c>
      <c r="S114">
        <v>0</v>
      </c>
      <c r="T114">
        <v>8</v>
      </c>
      <c r="U114">
        <v>405</v>
      </c>
      <c r="V114">
        <v>270</v>
      </c>
      <c r="W114">
        <v>0</v>
      </c>
      <c r="X114">
        <v>135</v>
      </c>
      <c r="Y114">
        <v>0</v>
      </c>
      <c r="Z114">
        <v>0</v>
      </c>
    </row>
    <row r="115" spans="1:26" ht="15" x14ac:dyDescent="0.25">
      <c r="A115" s="37"/>
      <c r="B115" t="s">
        <v>168</v>
      </c>
      <c r="C115">
        <v>252</v>
      </c>
      <c r="D115">
        <v>144</v>
      </c>
      <c r="E115">
        <v>18</v>
      </c>
      <c r="F115">
        <v>81</v>
      </c>
      <c r="G115">
        <v>0</v>
      </c>
      <c r="H115">
        <v>5</v>
      </c>
      <c r="I115">
        <v>1</v>
      </c>
      <c r="J115">
        <v>1</v>
      </c>
      <c r="K115">
        <v>2</v>
      </c>
      <c r="L115">
        <v>157</v>
      </c>
      <c r="M115">
        <v>80</v>
      </c>
      <c r="N115">
        <v>11</v>
      </c>
      <c r="O115">
        <v>59</v>
      </c>
      <c r="P115">
        <v>0</v>
      </c>
      <c r="Q115">
        <v>5</v>
      </c>
      <c r="R115">
        <v>1</v>
      </c>
      <c r="S115">
        <v>1</v>
      </c>
      <c r="T115">
        <v>0</v>
      </c>
      <c r="U115">
        <v>124.66381199999999</v>
      </c>
      <c r="V115">
        <v>74.647886999999997</v>
      </c>
      <c r="W115">
        <v>5.7894740000000002</v>
      </c>
      <c r="X115">
        <v>41.206349000000003</v>
      </c>
      <c r="Y115">
        <v>2.8571430000000002</v>
      </c>
      <c r="Z115">
        <v>0</v>
      </c>
    </row>
    <row r="116" spans="1:26" ht="15" x14ac:dyDescent="0.25">
      <c r="A116" s="37"/>
      <c r="B116" t="s">
        <v>169</v>
      </c>
      <c r="C116">
        <v>5418</v>
      </c>
      <c r="D116">
        <v>746</v>
      </c>
      <c r="E116">
        <v>478</v>
      </c>
      <c r="F116">
        <v>3355</v>
      </c>
      <c r="G116">
        <v>14</v>
      </c>
      <c r="H116">
        <v>640</v>
      </c>
      <c r="I116">
        <v>62</v>
      </c>
      <c r="J116">
        <v>27</v>
      </c>
      <c r="K116">
        <v>96</v>
      </c>
      <c r="L116">
        <v>4391</v>
      </c>
      <c r="M116">
        <v>595</v>
      </c>
      <c r="N116">
        <v>455</v>
      </c>
      <c r="O116">
        <v>2657</v>
      </c>
      <c r="P116">
        <v>14</v>
      </c>
      <c r="Q116">
        <v>537</v>
      </c>
      <c r="R116">
        <v>41</v>
      </c>
      <c r="S116">
        <v>23</v>
      </c>
      <c r="T116">
        <v>69</v>
      </c>
      <c r="U116">
        <v>4265</v>
      </c>
      <c r="V116">
        <v>470</v>
      </c>
      <c r="W116">
        <v>475</v>
      </c>
      <c r="X116">
        <v>2835</v>
      </c>
      <c r="Y116">
        <v>394</v>
      </c>
      <c r="Z116">
        <v>97</v>
      </c>
    </row>
    <row r="117" spans="1:26" ht="15" x14ac:dyDescent="0.25">
      <c r="A117" s="37"/>
      <c r="B117" t="s">
        <v>170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 ht="15" x14ac:dyDescent="0.25">
      <c r="A118" s="37"/>
      <c r="B118" t="s">
        <v>171</v>
      </c>
      <c r="C118">
        <v>1443</v>
      </c>
      <c r="D118">
        <v>438</v>
      </c>
      <c r="E118">
        <v>380</v>
      </c>
      <c r="F118">
        <v>521</v>
      </c>
      <c r="G118">
        <v>11</v>
      </c>
      <c r="H118">
        <v>57</v>
      </c>
      <c r="I118">
        <v>21</v>
      </c>
      <c r="J118">
        <v>1</v>
      </c>
      <c r="K118">
        <v>14</v>
      </c>
      <c r="L118">
        <v>1139</v>
      </c>
      <c r="M118">
        <v>299</v>
      </c>
      <c r="N118">
        <v>355</v>
      </c>
      <c r="O118">
        <v>404</v>
      </c>
      <c r="P118">
        <v>8</v>
      </c>
      <c r="Q118">
        <v>47</v>
      </c>
      <c r="R118">
        <v>14</v>
      </c>
      <c r="S118">
        <v>1</v>
      </c>
      <c r="T118">
        <v>11</v>
      </c>
      <c r="U118">
        <v>1186.86328</v>
      </c>
      <c r="V118">
        <v>323.22916099999998</v>
      </c>
      <c r="W118">
        <v>382.42942099999999</v>
      </c>
      <c r="X118">
        <v>434.16802000000001</v>
      </c>
      <c r="Y118">
        <v>41.342593000000001</v>
      </c>
      <c r="Z118">
        <v>8.2333669999999994</v>
      </c>
    </row>
  </sheetData>
  <sheetProtection algorithmName="SHA-512" hashValue="tg9FZsoGrD740TEOoI/ENdL1b+kU1e707uHkQqKiDZ2WouFxR+dqOS52puemgAYE3lDywmmbOuD7iJfDDDlP9Q==" saltValue="IBCqTe+3m4OAEeiiRJEor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tabSelected="1" topLeftCell="C1" workbookViewId="0">
      <selection activeCell="C1" sqref="C1"/>
    </sheetView>
  </sheetViews>
  <sheetFormatPr defaultRowHeight="15" x14ac:dyDescent="0.25"/>
  <cols>
    <col min="1" max="2" width="0" hidden="1" customWidth="1"/>
    <col min="3" max="3" width="13.5703125" customWidth="1"/>
    <col min="4" max="4" width="16.42578125" bestFit="1" customWidth="1"/>
    <col min="5" max="13" width="9.7109375" customWidth="1"/>
    <col min="14" max="14" width="22.85546875" hidden="1" customWidth="1"/>
    <col min="15" max="23" width="8.28515625" hidden="1" customWidth="1"/>
    <col min="24" max="24" width="9.140625" hidden="1" customWidth="1"/>
  </cols>
  <sheetData>
    <row r="1" spans="1:24" x14ac:dyDescent="0.25">
      <c r="A1" t="s">
        <v>32</v>
      </c>
      <c r="B1">
        <f>Describe!B2</f>
        <v>7</v>
      </c>
      <c r="C1" s="35" t="s">
        <v>33</v>
      </c>
      <c r="D1" s="12"/>
      <c r="E1" s="13" t="s">
        <v>172</v>
      </c>
      <c r="F1" s="41">
        <f>Describe!B1</f>
        <v>0</v>
      </c>
      <c r="G1" s="42"/>
      <c r="H1" s="42"/>
      <c r="I1" s="42"/>
      <c r="J1" s="43"/>
      <c r="K1" s="32"/>
      <c r="L1" s="32"/>
      <c r="M1" s="32"/>
      <c r="N1">
        <f>ROW()</f>
        <v>1</v>
      </c>
      <c r="O1" s="14" t="s">
        <v>7</v>
      </c>
      <c r="P1" t="s">
        <v>172</v>
      </c>
      <c r="Q1">
        <v>1</v>
      </c>
      <c r="R1">
        <v>2</v>
      </c>
      <c r="S1">
        <v>3</v>
      </c>
      <c r="T1">
        <v>4</v>
      </c>
      <c r="U1">
        <v>5</v>
      </c>
      <c r="V1">
        <v>6</v>
      </c>
      <c r="W1">
        <v>7</v>
      </c>
    </row>
    <row r="2" spans="1:24" x14ac:dyDescent="0.25">
      <c r="A2" t="s">
        <v>34</v>
      </c>
      <c r="B2">
        <f>E3/B1</f>
        <v>22109.857142857141</v>
      </c>
      <c r="C2" s="11"/>
      <c r="D2" s="15" t="s">
        <v>7</v>
      </c>
      <c r="E2" s="16" t="s">
        <v>35</v>
      </c>
      <c r="F2" s="13">
        <v>1</v>
      </c>
      <c r="G2" s="13">
        <v>2</v>
      </c>
      <c r="H2" s="13">
        <v>3</v>
      </c>
      <c r="I2" s="17">
        <v>4</v>
      </c>
      <c r="J2" s="17">
        <v>5</v>
      </c>
      <c r="K2" s="17">
        <v>6</v>
      </c>
      <c r="L2" s="17">
        <v>7</v>
      </c>
      <c r="M2" s="17" t="s">
        <v>42</v>
      </c>
      <c r="N2">
        <f>ROW()</f>
        <v>2</v>
      </c>
      <c r="O2" s="18" t="s">
        <v>8</v>
      </c>
      <c r="P2" t="s">
        <v>35</v>
      </c>
    </row>
    <row r="3" spans="1:24" x14ac:dyDescent="0.25">
      <c r="C3" s="19" t="s">
        <v>36</v>
      </c>
      <c r="D3" s="12"/>
      <c r="E3" s="20">
        <f t="shared" ref="E3:J3" si="0">P3</f>
        <v>154769</v>
      </c>
      <c r="F3" s="20">
        <f t="shared" si="0"/>
        <v>0</v>
      </c>
      <c r="G3" s="20">
        <f t="shared" si="0"/>
        <v>0</v>
      </c>
      <c r="H3" s="20">
        <f t="shared" si="0"/>
        <v>0</v>
      </c>
      <c r="I3" s="20">
        <f t="shared" si="0"/>
        <v>0</v>
      </c>
      <c r="J3" s="20">
        <f t="shared" si="0"/>
        <v>0</v>
      </c>
      <c r="K3" s="20">
        <f t="shared" ref="K3" si="1">V3</f>
        <v>0</v>
      </c>
      <c r="L3" s="20">
        <f t="shared" ref="L3" si="2">W3</f>
        <v>0</v>
      </c>
      <c r="M3" s="20">
        <f>X3</f>
        <v>154769</v>
      </c>
      <c r="N3">
        <f>ROW()</f>
        <v>3</v>
      </c>
      <c r="O3" s="18" t="s">
        <v>9</v>
      </c>
      <c r="P3">
        <f>SUM(Assign!C$2:C$118)</f>
        <v>154769</v>
      </c>
      <c r="Q3" s="21">
        <f>SUMIF(Assign!$A$2:$A$118,"=1",Assign!C$2:C$118)</f>
        <v>0</v>
      </c>
      <c r="R3" s="21">
        <f>SUMIF(Assign!$A$2:$A$118,"=2",Assign!C$2:C$118)</f>
        <v>0</v>
      </c>
      <c r="S3" s="21">
        <f>SUMIF(Assign!$A$2:$A$118,"=3",Assign!C$2:C$118)</f>
        <v>0</v>
      </c>
      <c r="T3" s="21">
        <f>SUMIF(Assign!$A$2:$A$118,"=4",Assign!C$2:C$118)</f>
        <v>0</v>
      </c>
      <c r="U3" s="21">
        <f>SUMIF(Assign!$A$2:$A$118,"=5",Assign!$C$2:$C$118)</f>
        <v>0</v>
      </c>
      <c r="V3" s="21">
        <f>SUMIF(Assign!$A$2:$A$118,"=6",Assign!$C$2:$C$118)</f>
        <v>0</v>
      </c>
      <c r="W3" s="21">
        <f>SUMIF(Assign!$A$2:$A$118,"=7",Assign!$C$2:$C$118)</f>
        <v>0</v>
      </c>
      <c r="X3" s="26">
        <f>P3-SUM(Q3:W3)</f>
        <v>154769</v>
      </c>
    </row>
    <row r="4" spans="1:24" x14ac:dyDescent="0.25">
      <c r="C4" s="7" t="s">
        <v>44</v>
      </c>
      <c r="D4" s="3"/>
      <c r="E4" s="22"/>
      <c r="F4" s="22" t="str">
        <f>IF(F3&gt;0,F3-$B$2,$C$1)</f>
        <v>-</v>
      </c>
      <c r="G4" s="22" t="str">
        <f t="shared" ref="G4:J4" si="3">IF(G3&gt;0,G3-$B$2,$C$1)</f>
        <v>-</v>
      </c>
      <c r="H4" s="22" t="str">
        <f t="shared" si="3"/>
        <v>-</v>
      </c>
      <c r="I4" s="22" t="str">
        <f t="shared" si="3"/>
        <v>-</v>
      </c>
      <c r="J4" s="22" t="str">
        <f t="shared" si="3"/>
        <v>-</v>
      </c>
      <c r="K4" s="22" t="str">
        <f t="shared" ref="K4:L4" si="4">IF(K3&gt;0,K3-$B$2,$C$1)</f>
        <v>-</v>
      </c>
      <c r="L4" s="22" t="str">
        <f t="shared" si="4"/>
        <v>-</v>
      </c>
      <c r="M4" s="22"/>
      <c r="N4">
        <f>ROW()</f>
        <v>4</v>
      </c>
      <c r="O4" s="18" t="s">
        <v>10</v>
      </c>
      <c r="P4">
        <f>SUM(Assign!D$2:D$118)</f>
        <v>98191</v>
      </c>
      <c r="Q4" s="21">
        <f>SUMIF(Assign!$A$2:$A$118,"=1",Assign!D$2:D$118)</f>
        <v>0</v>
      </c>
      <c r="R4" s="21">
        <f>SUMIF(Assign!$A$2:$A$118,"=2",Assign!D$2:D$118)</f>
        <v>0</v>
      </c>
      <c r="S4" s="21">
        <f>SUMIF(Assign!$A$2:$A$118,"=3",Assign!D$2:D$118)</f>
        <v>0</v>
      </c>
      <c r="T4" s="21">
        <f>SUMIF(Assign!$A$2:$A$118,"=4",Assign!D$2:D$118)</f>
        <v>0</v>
      </c>
      <c r="U4" s="21">
        <f>SUMIF(Assign!$A$2:$A$118,"=5",Assign!$D$2:$D$118)</f>
        <v>0</v>
      </c>
      <c r="V4" s="21">
        <f>SUMIF(Assign!$A$2:$A$118,"=6",Assign!$D$2:$D$118)</f>
        <v>0</v>
      </c>
      <c r="W4" s="21">
        <f>SUMIF(Assign!$A$2:$A$118,"=7",Assign!$D$2:$D$118)</f>
        <v>0</v>
      </c>
      <c r="X4" s="26">
        <f t="shared" ref="X4:X26" si="5">P4-SUM(Q4:W4)</f>
        <v>98191</v>
      </c>
    </row>
    <row r="5" spans="1:24" x14ac:dyDescent="0.25">
      <c r="C5" s="7" t="s">
        <v>37</v>
      </c>
      <c r="D5" s="3"/>
      <c r="E5" s="23"/>
      <c r="F5" s="23" t="str">
        <f>IF(F3&gt;0,F4/$B$2,$C$1)</f>
        <v>-</v>
      </c>
      <c r="G5" s="23" t="str">
        <f t="shared" ref="G5:J5" si="6">IF(G3&gt;0,G4/$B$2,$C$1)</f>
        <v>-</v>
      </c>
      <c r="H5" s="23" t="str">
        <f t="shared" si="6"/>
        <v>-</v>
      </c>
      <c r="I5" s="23" t="str">
        <f t="shared" si="6"/>
        <v>-</v>
      </c>
      <c r="J5" s="23" t="str">
        <f t="shared" si="6"/>
        <v>-</v>
      </c>
      <c r="K5" s="23" t="str">
        <f t="shared" ref="K5:L5" si="7">IF(K3&gt;0,K4/$B$2,$C$1)</f>
        <v>-</v>
      </c>
      <c r="L5" s="23" t="str">
        <f t="shared" si="7"/>
        <v>-</v>
      </c>
      <c r="M5" s="23">
        <f>IF(M3&gt;0,M3/$B$2,$C$1)</f>
        <v>7.0000000000000009</v>
      </c>
      <c r="N5">
        <f>ROW()</f>
        <v>5</v>
      </c>
      <c r="O5" s="18" t="s">
        <v>11</v>
      </c>
      <c r="P5">
        <f>SUM(Assign!E$2:E$118)</f>
        <v>2452</v>
      </c>
      <c r="Q5" s="21">
        <f>SUMIF(Assign!$A$2:$A$118,"=1",Assign!E$2:E$118)</f>
        <v>0</v>
      </c>
      <c r="R5" s="21">
        <f>SUMIF(Assign!$A$2:$A$118,"=2",Assign!E$2:E$118)</f>
        <v>0</v>
      </c>
      <c r="S5" s="21">
        <f>SUMIF(Assign!$A$2:$A$118,"=3",Assign!E$2:E$118)</f>
        <v>0</v>
      </c>
      <c r="T5" s="21">
        <f>SUMIF(Assign!$A$2:$A$118,"=4",Assign!E$2:E$118)</f>
        <v>0</v>
      </c>
      <c r="U5" s="21">
        <f>SUMIF(Assign!$A$2:$A$118,"=5",Assign!$E$2:$E$118)</f>
        <v>0</v>
      </c>
      <c r="V5" s="21">
        <f>SUMIF(Assign!$A$2:$A$118,"=6",Assign!$E$2:$E$118)</f>
        <v>0</v>
      </c>
      <c r="W5" s="21">
        <f>SUMIF(Assign!$A$2:$A$118,"=7",Assign!$E$2:$E$118)</f>
        <v>0</v>
      </c>
      <c r="X5" s="26">
        <f t="shared" si="5"/>
        <v>2452</v>
      </c>
    </row>
    <row r="6" spans="1:24" x14ac:dyDescent="0.25">
      <c r="C6" s="7"/>
      <c r="D6" s="3" t="s">
        <v>38</v>
      </c>
      <c r="E6" s="23">
        <f t="shared" ref="E6:J6" si="8">IF(P3&gt;0,P5/P3,$C$1)</f>
        <v>1.5842965968637129E-2</v>
      </c>
      <c r="F6" s="23" t="str">
        <f t="shared" si="8"/>
        <v>-</v>
      </c>
      <c r="G6" s="23" t="str">
        <f t="shared" si="8"/>
        <v>-</v>
      </c>
      <c r="H6" s="23" t="str">
        <f t="shared" si="8"/>
        <v>-</v>
      </c>
      <c r="I6" s="23" t="str">
        <f t="shared" si="8"/>
        <v>-</v>
      </c>
      <c r="J6" s="23" t="str">
        <f t="shared" si="8"/>
        <v>-</v>
      </c>
      <c r="K6" s="23" t="str">
        <f t="shared" ref="K6:L6" si="9">IF(V3&gt;0,V5/V3,$C$1)</f>
        <v>-</v>
      </c>
      <c r="L6" s="23" t="str">
        <f t="shared" si="9"/>
        <v>-</v>
      </c>
      <c r="M6" s="23">
        <f>IF(X3&gt;0,X5/X3,$C$1)</f>
        <v>1.5842965968637129E-2</v>
      </c>
      <c r="N6">
        <f>ROW()</f>
        <v>6</v>
      </c>
      <c r="O6" s="18" t="s">
        <v>12</v>
      </c>
      <c r="P6">
        <f>SUM(Assign!F$2:F$118)</f>
        <v>50635</v>
      </c>
      <c r="Q6" s="21">
        <f>SUMIF(Assign!$A$2:$A$118,"=1",Assign!F$2:F$118)</f>
        <v>0</v>
      </c>
      <c r="R6" s="21">
        <f>SUMIF(Assign!$A$2:$A$118,"=2",Assign!F$2:F$118)</f>
        <v>0</v>
      </c>
      <c r="S6" s="21">
        <f>SUMIF(Assign!$A$2:$A$118,"=3",Assign!F$2:F$118)</f>
        <v>0</v>
      </c>
      <c r="T6" s="21">
        <f>SUMIF(Assign!$A$2:$A$118,"=4",Assign!F$2:F$118)</f>
        <v>0</v>
      </c>
      <c r="U6" s="21">
        <f>SUMIF(Assign!$A$2:$A$118,"=5",Assign!$F$2:$F$118)</f>
        <v>0</v>
      </c>
      <c r="V6" s="21">
        <f>SUMIF(Assign!$A$2:$A$118,"=6",Assign!$F$2:$F$118)</f>
        <v>0</v>
      </c>
      <c r="W6" s="21">
        <f>SUMIF(Assign!$A$2:$A$118,"=7",Assign!$F$2:$F$118)</f>
        <v>0</v>
      </c>
      <c r="X6" s="26">
        <f t="shared" si="5"/>
        <v>50635</v>
      </c>
    </row>
    <row r="7" spans="1:24" x14ac:dyDescent="0.25">
      <c r="C7" s="7"/>
      <c r="D7" s="3" t="s">
        <v>43</v>
      </c>
      <c r="E7" s="23">
        <f t="shared" ref="E7:J7" si="10">IF(P$3&gt;0,P6/P$3,$C$1)</f>
        <v>0.32716500074304283</v>
      </c>
      <c r="F7" s="23" t="str">
        <f t="shared" si="10"/>
        <v>-</v>
      </c>
      <c r="G7" s="23" t="str">
        <f t="shared" si="10"/>
        <v>-</v>
      </c>
      <c r="H7" s="23" t="str">
        <f t="shared" si="10"/>
        <v>-</v>
      </c>
      <c r="I7" s="23" t="str">
        <f t="shared" si="10"/>
        <v>-</v>
      </c>
      <c r="J7" s="23" t="str">
        <f t="shared" si="10"/>
        <v>-</v>
      </c>
      <c r="K7" s="23" t="str">
        <f t="shared" ref="K7:L7" si="11">IF(V$3&gt;0,V6/V$3,$C$1)</f>
        <v>-</v>
      </c>
      <c r="L7" s="23" t="str">
        <f t="shared" si="11"/>
        <v>-</v>
      </c>
      <c r="M7" s="23">
        <f>IF(X$3&gt;0,X6/X$3,$C$1)</f>
        <v>0.32716500074304283</v>
      </c>
      <c r="N7">
        <f>ROW()</f>
        <v>7</v>
      </c>
      <c r="O7" s="18" t="s">
        <v>13</v>
      </c>
      <c r="P7">
        <f>SUM(Assign!G$2:G$118)</f>
        <v>280</v>
      </c>
      <c r="Q7" s="21">
        <f>SUMIF(Assign!$A$2:$A$118,"=1",Assign!G$2:G$118)</f>
        <v>0</v>
      </c>
      <c r="R7" s="21">
        <f>SUMIF(Assign!$A$2:$A$118,"=2",Assign!G$2:G$118)</f>
        <v>0</v>
      </c>
      <c r="S7" s="21">
        <f>SUMIF(Assign!$A$2:$A$118,"=3",Assign!G$2:G$118)</f>
        <v>0</v>
      </c>
      <c r="T7" s="21">
        <f>SUMIF(Assign!$A$2:$A$118,"=4",Assign!G$2:G$118)</f>
        <v>0</v>
      </c>
      <c r="U7" s="21">
        <f>SUMIF(Assign!$A$2:$A$118,"=5",Assign!$G$2:$G$118)</f>
        <v>0</v>
      </c>
      <c r="V7" s="21">
        <f>SUMIF(Assign!$A$2:$A$118,"=6",Assign!$G$2:$G$118)</f>
        <v>0</v>
      </c>
      <c r="W7" s="21">
        <f>SUMIF(Assign!$A$2:$A$118,"=7",Assign!$G$2:$G$118)</f>
        <v>0</v>
      </c>
      <c r="X7" s="26">
        <f t="shared" si="5"/>
        <v>280</v>
      </c>
    </row>
    <row r="8" spans="1:24" x14ac:dyDescent="0.25">
      <c r="C8" s="7"/>
      <c r="D8" s="3" t="s">
        <v>39</v>
      </c>
      <c r="E8" s="23">
        <f t="shared" ref="E8:J8" si="12">IF(P3&gt;0,P8/P3,$C$1)</f>
        <v>6.99752534422268E-3</v>
      </c>
      <c r="F8" s="23" t="str">
        <f t="shared" si="12"/>
        <v>-</v>
      </c>
      <c r="G8" s="23" t="str">
        <f t="shared" si="12"/>
        <v>-</v>
      </c>
      <c r="H8" s="23" t="str">
        <f t="shared" si="12"/>
        <v>-</v>
      </c>
      <c r="I8" s="23" t="str">
        <f t="shared" si="12"/>
        <v>-</v>
      </c>
      <c r="J8" s="23" t="str">
        <f t="shared" si="12"/>
        <v>-</v>
      </c>
      <c r="K8" s="23" t="str">
        <f t="shared" ref="K8:L8" si="13">IF(V3&gt;0,V8/V3,$C$1)</f>
        <v>-</v>
      </c>
      <c r="L8" s="23" t="str">
        <f t="shared" si="13"/>
        <v>-</v>
      </c>
      <c r="M8" s="23">
        <f>IF(X3&gt;0,X8/X3,$C$1)</f>
        <v>6.99752534422268E-3</v>
      </c>
      <c r="N8">
        <f>ROW()</f>
        <v>8</v>
      </c>
      <c r="O8" s="18" t="s">
        <v>14</v>
      </c>
      <c r="P8">
        <f>SUM(Assign!H$2:H$118)</f>
        <v>1083</v>
      </c>
      <c r="Q8" s="21">
        <f>SUMIF(Assign!$A$2:$A$118,"=1",Assign!H$2:H$118)</f>
        <v>0</v>
      </c>
      <c r="R8" s="21">
        <f>SUMIF(Assign!$A$2:$A$118,"=2",Assign!H$2:H$118)</f>
        <v>0</v>
      </c>
      <c r="S8" s="21">
        <f>SUMIF(Assign!$A$2:$A$118,"=3",Assign!H$2:H$118)</f>
        <v>0</v>
      </c>
      <c r="T8" s="21">
        <f>SUMIF(Assign!$A$2:$A$118,"=4",Assign!H$2:H$118)</f>
        <v>0</v>
      </c>
      <c r="U8" s="21">
        <f>SUMIF(Assign!$A$2:$A$118,"=5",Assign!$H$2:$H$118)</f>
        <v>0</v>
      </c>
      <c r="V8" s="21">
        <f>SUMIF(Assign!$A$2:$A$118,"=6",Assign!$H$2:$H$118)</f>
        <v>0</v>
      </c>
      <c r="W8" s="21">
        <f>SUMIF(Assign!$A$2:$A$118,"=7",Assign!$H$2:$H$118)</f>
        <v>0</v>
      </c>
      <c r="X8" s="26">
        <f t="shared" si="5"/>
        <v>1083</v>
      </c>
    </row>
    <row r="9" spans="1:24" x14ac:dyDescent="0.25">
      <c r="C9" s="11"/>
      <c r="D9" s="15" t="s">
        <v>40</v>
      </c>
      <c r="E9" s="24">
        <f t="shared" ref="E9:J9" si="14">IF(P3&gt;0,P4/P3,$C$1)</f>
        <v>0.6344358366339512</v>
      </c>
      <c r="F9" s="24" t="str">
        <f t="shared" si="14"/>
        <v>-</v>
      </c>
      <c r="G9" s="24" t="str">
        <f t="shared" si="14"/>
        <v>-</v>
      </c>
      <c r="H9" s="24" t="str">
        <f t="shared" si="14"/>
        <v>-</v>
      </c>
      <c r="I9" s="24" t="str">
        <f t="shared" si="14"/>
        <v>-</v>
      </c>
      <c r="J9" s="24" t="str">
        <f t="shared" si="14"/>
        <v>-</v>
      </c>
      <c r="K9" s="24" t="str">
        <f t="shared" ref="K9:L9" si="15">IF(V3&gt;0,V4/V3,$C$1)</f>
        <v>-</v>
      </c>
      <c r="L9" s="24" t="str">
        <f t="shared" si="15"/>
        <v>-</v>
      </c>
      <c r="M9" s="24">
        <f>IF(X3&gt;0,X4/X3,$C$1)</f>
        <v>0.6344358366339512</v>
      </c>
      <c r="N9">
        <f>ROW()</f>
        <v>9</v>
      </c>
      <c r="O9" s="18" t="s">
        <v>15</v>
      </c>
      <c r="P9">
        <f>SUM(Assign!I$2:I$118)</f>
        <v>935</v>
      </c>
      <c r="Q9" s="21">
        <f>SUMIF(Assign!$A$2:$A$118,"=1",Assign!I$2:I$118)</f>
        <v>0</v>
      </c>
      <c r="R9" s="21">
        <f>SUMIF(Assign!$A$2:$A$118,"=2",Assign!I$2:I$118)</f>
        <v>0</v>
      </c>
      <c r="S9" s="21">
        <f>SUMIF(Assign!$A$2:$A$118,"=3",Assign!I$2:I$118)</f>
        <v>0</v>
      </c>
      <c r="T9" s="21">
        <f>SUMIF(Assign!$A$2:$A$118,"=4",Assign!I$2:I$118)</f>
        <v>0</v>
      </c>
      <c r="U9" s="21">
        <f>SUMIF(Assign!$A$2:$A$118,"=5",Assign!$I$2:$I$118)</f>
        <v>0</v>
      </c>
      <c r="V9" s="21">
        <f>SUMIF(Assign!$A$2:$A$118,"=6",Assign!$I$2:$I$118)</f>
        <v>0</v>
      </c>
      <c r="W9" s="21">
        <f>SUMIF(Assign!$A$2:$A$118,"=7",Assign!$I$2:$I$118)</f>
        <v>0</v>
      </c>
      <c r="X9" s="26">
        <f t="shared" si="5"/>
        <v>935</v>
      </c>
    </row>
    <row r="10" spans="1:24" x14ac:dyDescent="0.25">
      <c r="C10" s="19" t="s">
        <v>41</v>
      </c>
      <c r="D10" s="12"/>
      <c r="E10" s="25"/>
      <c r="F10" s="25"/>
      <c r="G10" s="25"/>
      <c r="H10" s="25"/>
      <c r="I10" s="25"/>
      <c r="J10" s="25"/>
      <c r="K10" s="25"/>
      <c r="L10" s="25"/>
      <c r="M10" s="25"/>
      <c r="N10">
        <f>ROW()</f>
        <v>10</v>
      </c>
      <c r="O10" s="18" t="s">
        <v>16</v>
      </c>
      <c r="P10">
        <f>SUM(Assign!J$2:J$118)</f>
        <v>324</v>
      </c>
      <c r="Q10" s="21">
        <f>SUMIF(Assign!$A$2:$A$118,"=1",Assign!J$2:J$118)</f>
        <v>0</v>
      </c>
      <c r="R10" s="21">
        <f>SUMIF(Assign!$A$2:$A$118,"=2",Assign!J$2:J$118)</f>
        <v>0</v>
      </c>
      <c r="S10" s="21">
        <f>SUMIF(Assign!$A$2:$A$118,"=3",Assign!J$2:J$118)</f>
        <v>0</v>
      </c>
      <c r="T10" s="21">
        <f>SUMIF(Assign!$A$2:$A$118,"=4",Assign!J$2:J$118)</f>
        <v>0</v>
      </c>
      <c r="U10" s="21">
        <f>SUMIF(Assign!$A$2:$A$118,"=5",Assign!$J$2:$J$118)</f>
        <v>0</v>
      </c>
      <c r="V10" s="21">
        <f>SUMIF(Assign!$A$2:$A$118,"=6",Assign!$J$2:$J$118)</f>
        <v>0</v>
      </c>
      <c r="W10" s="21">
        <f>SUMIF(Assign!$A$2:$A$118,"=7",Assign!$J$2:$J$118)</f>
        <v>0</v>
      </c>
      <c r="X10" s="26">
        <f t="shared" si="5"/>
        <v>324</v>
      </c>
    </row>
    <row r="11" spans="1:24" x14ac:dyDescent="0.25">
      <c r="C11" s="7"/>
      <c r="D11" s="3" t="s">
        <v>38</v>
      </c>
      <c r="E11" s="23">
        <f t="shared" ref="E11:J11" si="16">IF(P12&gt;0,P14/P12,$C$1)</f>
        <v>2.0210703267524381E-2</v>
      </c>
      <c r="F11" s="23" t="str">
        <f t="shared" si="16"/>
        <v>-</v>
      </c>
      <c r="G11" s="23" t="str">
        <f t="shared" si="16"/>
        <v>-</v>
      </c>
      <c r="H11" s="23" t="str">
        <f t="shared" si="16"/>
        <v>-</v>
      </c>
      <c r="I11" s="23" t="str">
        <f t="shared" si="16"/>
        <v>-</v>
      </c>
      <c r="J11" s="23" t="str">
        <f t="shared" si="16"/>
        <v>-</v>
      </c>
      <c r="K11" s="23" t="str">
        <f t="shared" ref="K11:L11" si="17">IF(V12&gt;0,V14/V12,$C$1)</f>
        <v>-</v>
      </c>
      <c r="L11" s="23" t="str">
        <f t="shared" si="17"/>
        <v>-</v>
      </c>
      <c r="M11" s="23">
        <f>IF(X12&gt;0,X14/X12,$C$1)</f>
        <v>2.0210703267524381E-2</v>
      </c>
      <c r="N11">
        <f>ROW()</f>
        <v>11</v>
      </c>
      <c r="O11" s="18" t="s">
        <v>17</v>
      </c>
      <c r="P11">
        <f>SUM(Assign!K$2:K$118)</f>
        <v>869</v>
      </c>
      <c r="Q11" s="21">
        <f>SUMIF(Assign!$A$2:$A$118,"=1",Assign!K$2:K$118)</f>
        <v>0</v>
      </c>
      <c r="R11" s="21">
        <f>SUMIF(Assign!$A$2:$A$118,"=2",Assign!K$2:K$118)</f>
        <v>0</v>
      </c>
      <c r="S11" s="21">
        <f>SUMIF(Assign!$A$2:$A$118,"=3",Assign!K$2:K$118)</f>
        <v>0</v>
      </c>
      <c r="T11" s="21">
        <f>SUMIF(Assign!$A$2:$A$118,"=4",Assign!K$2:K$118)</f>
        <v>0</v>
      </c>
      <c r="U11" s="21">
        <f>SUMIF(Assign!$A$2:$A$118,"=5",Assign!$K$2:$K$118)</f>
        <v>0</v>
      </c>
      <c r="V11" s="21">
        <f>SUMIF(Assign!$A$2:$A$118,"=6",Assign!$K$2:$K$118)</f>
        <v>0</v>
      </c>
      <c r="W11" s="21">
        <f>SUMIF(Assign!$A$2:$A$118,"=7",Assign!$K$2:$K$118)</f>
        <v>0</v>
      </c>
      <c r="X11" s="26">
        <f t="shared" si="5"/>
        <v>869</v>
      </c>
    </row>
    <row r="12" spans="1:24" x14ac:dyDescent="0.25">
      <c r="C12" s="7"/>
      <c r="D12" s="3" t="s">
        <v>43</v>
      </c>
      <c r="E12" s="23">
        <f t="shared" ref="E12:J12" si="18">IF(P$12&gt;0,P15/P$12,$C$1)</f>
        <v>0.36769916998576846</v>
      </c>
      <c r="F12" s="23" t="str">
        <f t="shared" si="18"/>
        <v>-</v>
      </c>
      <c r="G12" s="23" t="str">
        <f t="shared" si="18"/>
        <v>-</v>
      </c>
      <c r="H12" s="23" t="str">
        <f t="shared" si="18"/>
        <v>-</v>
      </c>
      <c r="I12" s="23" t="str">
        <f t="shared" si="18"/>
        <v>-</v>
      </c>
      <c r="J12" s="23" t="str">
        <f t="shared" si="18"/>
        <v>-</v>
      </c>
      <c r="K12" s="23" t="str">
        <f t="shared" ref="K12:L12" si="19">IF(V$12&gt;0,V15/V$12,$C$1)</f>
        <v>-</v>
      </c>
      <c r="L12" s="23" t="str">
        <f t="shared" si="19"/>
        <v>-</v>
      </c>
      <c r="M12" s="23">
        <f>IF(X$12&gt;0,X15/X$12,$C$1)</f>
        <v>0.36769916998576846</v>
      </c>
      <c r="N12">
        <f>ROW()</f>
        <v>12</v>
      </c>
      <c r="O12" s="18" t="s">
        <v>18</v>
      </c>
      <c r="P12">
        <f>SUM(Assign!L$2:L$118)</f>
        <v>104697</v>
      </c>
      <c r="Q12" s="21">
        <f>SUMIF(Assign!$A$2:$A$118,"=1",Assign!L$2:L$118)</f>
        <v>0</v>
      </c>
      <c r="R12" s="21">
        <f>SUMIF(Assign!$A$2:$A$118,"=2",Assign!L$2:L$118)</f>
        <v>0</v>
      </c>
      <c r="S12" s="21">
        <f>SUMIF(Assign!$A$2:$A$118,"=3",Assign!L$2:L$118)</f>
        <v>0</v>
      </c>
      <c r="T12" s="21">
        <f>SUMIF(Assign!$A$2:$A$118,"=4",Assign!L$2:L$118)</f>
        <v>0</v>
      </c>
      <c r="U12" s="21">
        <f>SUMIF(Assign!$A$2:$A$118,"=5",Assign!$L$2:$L$118)</f>
        <v>0</v>
      </c>
      <c r="V12" s="21">
        <f>SUMIF(Assign!$A$2:$A$118,"=6",Assign!$L$2:$L$118)</f>
        <v>0</v>
      </c>
      <c r="W12" s="21">
        <f>SUMIF(Assign!$A$2:$A$118,"=7",Assign!$L$2:$L$118)</f>
        <v>0</v>
      </c>
      <c r="X12" s="26">
        <f t="shared" si="5"/>
        <v>104697</v>
      </c>
    </row>
    <row r="13" spans="1:24" x14ac:dyDescent="0.25">
      <c r="C13" s="7"/>
      <c r="D13" s="3" t="s">
        <v>39</v>
      </c>
      <c r="E13" s="23">
        <f t="shared" ref="E13:J13" si="20">IF(P12&gt;0,P17/P12,$C$1)</f>
        <v>8.558029360917695E-3</v>
      </c>
      <c r="F13" s="23" t="str">
        <f t="shared" si="20"/>
        <v>-</v>
      </c>
      <c r="G13" s="23" t="str">
        <f t="shared" si="20"/>
        <v>-</v>
      </c>
      <c r="H13" s="23" t="str">
        <f t="shared" si="20"/>
        <v>-</v>
      </c>
      <c r="I13" s="23" t="str">
        <f t="shared" si="20"/>
        <v>-</v>
      </c>
      <c r="J13" s="23" t="str">
        <f t="shared" si="20"/>
        <v>-</v>
      </c>
      <c r="K13" s="23" t="str">
        <f t="shared" ref="K13" si="21">IF(V12&gt;0,V17/V12,$C$1)</f>
        <v>-</v>
      </c>
      <c r="L13" s="23" t="str">
        <f t="shared" ref="L13" si="22">IF(W12&gt;0,W17/W12,$C$1)</f>
        <v>-</v>
      </c>
      <c r="M13" s="23">
        <f>IF(X12&gt;0,X17/X12,$C$1)</f>
        <v>8.558029360917695E-3</v>
      </c>
      <c r="N13">
        <f>ROW()</f>
        <v>13</v>
      </c>
      <c r="O13" s="18" t="s">
        <v>19</v>
      </c>
      <c r="P13">
        <f>SUM(Assign!M$2:M$118)</f>
        <v>61525</v>
      </c>
      <c r="Q13" s="21">
        <f>SUMIF(Assign!$A$2:$A$118,"=1",Assign!M$2:M$118)</f>
        <v>0</v>
      </c>
      <c r="R13" s="21">
        <f>SUMIF(Assign!$A$2:$A$118,"=2",Assign!M$2:M$118)</f>
        <v>0</v>
      </c>
      <c r="S13" s="21">
        <f>SUMIF(Assign!$A$2:$A$118,"=3",Assign!M$2:M$118)</f>
        <v>0</v>
      </c>
      <c r="T13" s="21">
        <f>SUMIF(Assign!$A$2:$A$118,"=4",Assign!M$2:M$118)</f>
        <v>0</v>
      </c>
      <c r="U13" s="21">
        <f>SUMIF(Assign!$A$2:$A$118,"=5",Assign!$M$2:$M$118)</f>
        <v>0</v>
      </c>
      <c r="V13" s="21">
        <f>SUMIF(Assign!$A$2:$A$118,"=6",Assign!$M$2:$M$118)</f>
        <v>0</v>
      </c>
      <c r="W13" s="21">
        <f>SUMIF(Assign!$A$2:$A$118,"=7",Assign!$M$2:$M$118)</f>
        <v>0</v>
      </c>
      <c r="X13" s="26">
        <f t="shared" si="5"/>
        <v>61525</v>
      </c>
    </row>
    <row r="14" spans="1:24" x14ac:dyDescent="0.25">
      <c r="C14" s="11"/>
      <c r="D14" s="15" t="s">
        <v>40</v>
      </c>
      <c r="E14" s="24">
        <f t="shared" ref="E14:J14" si="23">IF(P12&gt;0,P13/P12,$C$1)</f>
        <v>0.58764816565899691</v>
      </c>
      <c r="F14" s="24" t="str">
        <f t="shared" si="23"/>
        <v>-</v>
      </c>
      <c r="G14" s="24" t="str">
        <f t="shared" si="23"/>
        <v>-</v>
      </c>
      <c r="H14" s="24" t="str">
        <f t="shared" si="23"/>
        <v>-</v>
      </c>
      <c r="I14" s="24" t="str">
        <f t="shared" si="23"/>
        <v>-</v>
      </c>
      <c r="J14" s="24" t="str">
        <f t="shared" si="23"/>
        <v>-</v>
      </c>
      <c r="K14" s="24" t="str">
        <f t="shared" ref="K14" si="24">IF(V12&gt;0,V13/V12,$C$1)</f>
        <v>-</v>
      </c>
      <c r="L14" s="24" t="str">
        <f t="shared" ref="L14" si="25">IF(W12&gt;0,W13/W12,$C$1)</f>
        <v>-</v>
      </c>
      <c r="M14" s="24">
        <f>IF(X12&gt;0,X13/X12,$C$1)</f>
        <v>0.58764816565899691</v>
      </c>
      <c r="N14">
        <f>ROW()</f>
        <v>14</v>
      </c>
      <c r="O14" s="18" t="s">
        <v>20</v>
      </c>
      <c r="P14">
        <f>SUM(Assign!N$2:N$118)</f>
        <v>2116</v>
      </c>
      <c r="Q14" s="21">
        <f>SUMIF(Assign!$A$2:$A$118,"=1",Assign!N$2:N$118)</f>
        <v>0</v>
      </c>
      <c r="R14" s="21">
        <f>SUMIF(Assign!$A$2:$A$118,"=2",Assign!N$2:N$118)</f>
        <v>0</v>
      </c>
      <c r="S14" s="21">
        <f>SUMIF(Assign!$A$2:$A$118,"=3",Assign!N$2:N$118)</f>
        <v>0</v>
      </c>
      <c r="T14" s="21">
        <f>SUMIF(Assign!$A$2:$A$118,"=4",Assign!N$2:N$118)</f>
        <v>0</v>
      </c>
      <c r="U14" s="21">
        <f>SUMIF(Assign!$A$2:$A$118,"=5",Assign!$N$2:$N$118)</f>
        <v>0</v>
      </c>
      <c r="V14" s="21">
        <f>SUMIF(Assign!$A$2:$A$118,"=6",Assign!$N$2:$N$118)</f>
        <v>0</v>
      </c>
      <c r="W14" s="21">
        <f>SUMIF(Assign!$A$2:$A$118,"=7",Assign!$N$2:$N$118)</f>
        <v>0</v>
      </c>
      <c r="X14" s="26">
        <f t="shared" si="5"/>
        <v>2116</v>
      </c>
    </row>
    <row r="15" spans="1:24" x14ac:dyDescent="0.25">
      <c r="C15" s="19" t="s">
        <v>45</v>
      </c>
      <c r="D15" s="12"/>
      <c r="E15" s="25"/>
      <c r="F15" s="25"/>
      <c r="G15" s="25"/>
      <c r="H15" s="25"/>
      <c r="I15" s="25"/>
      <c r="J15" s="25"/>
      <c r="K15" s="25"/>
      <c r="L15" s="25"/>
      <c r="M15" s="25"/>
      <c r="N15">
        <f>ROW()</f>
        <v>15</v>
      </c>
      <c r="O15" s="18" t="s">
        <v>21</v>
      </c>
      <c r="P15">
        <f>SUM(Assign!O$2:O$118)</f>
        <v>38497</v>
      </c>
      <c r="Q15" s="21">
        <f>SUMIF(Assign!$A$2:$A$118,"=1",Assign!O$2:O$118)</f>
        <v>0</v>
      </c>
      <c r="R15" s="21">
        <f>SUMIF(Assign!$A$2:$A$118,"=2",Assign!O$2:O$118)</f>
        <v>0</v>
      </c>
      <c r="S15" s="21">
        <f>SUMIF(Assign!$A$2:$A$118,"=3",Assign!O$2:O$118)</f>
        <v>0</v>
      </c>
      <c r="T15" s="21">
        <f>SUMIF(Assign!$A$2:$A$118,"=4",Assign!O$2:O$118)</f>
        <v>0</v>
      </c>
      <c r="U15" s="21">
        <f>SUMIF(Assign!$A$2:$A$118,"=5",Assign!$O$2:$O$118)</f>
        <v>0</v>
      </c>
      <c r="V15" s="21">
        <f>SUMIF(Assign!$A$2:$A$118,"=6",Assign!$O$2:$O$118)</f>
        <v>0</v>
      </c>
      <c r="W15" s="21">
        <f>SUMIF(Assign!$A$2:$A$118,"=7",Assign!$O$2:$O$118)</f>
        <v>0</v>
      </c>
      <c r="X15" s="26">
        <f t="shared" si="5"/>
        <v>38497</v>
      </c>
    </row>
    <row r="16" spans="1:24" x14ac:dyDescent="0.25">
      <c r="C16" s="7"/>
      <c r="D16" s="3" t="s">
        <v>38</v>
      </c>
      <c r="E16" s="23">
        <f t="shared" ref="E16:J16" si="26">IF(P21&gt;0,P23/P21,$C$1)</f>
        <v>3.1813356098576023E-2</v>
      </c>
      <c r="F16" s="23" t="str">
        <f t="shared" si="26"/>
        <v>-</v>
      </c>
      <c r="G16" s="23" t="str">
        <f t="shared" si="26"/>
        <v>-</v>
      </c>
      <c r="H16" s="23" t="str">
        <f t="shared" si="26"/>
        <v>-</v>
      </c>
      <c r="I16" s="23" t="str">
        <f t="shared" si="26"/>
        <v>-</v>
      </c>
      <c r="J16" s="23" t="str">
        <f t="shared" si="26"/>
        <v>-</v>
      </c>
      <c r="K16" s="23" t="str">
        <f t="shared" ref="K16" si="27">IF(V21&gt;0,V23/V21,$C$1)</f>
        <v>-</v>
      </c>
      <c r="L16" s="23" t="str">
        <f t="shared" ref="L16" si="28">IF(W21&gt;0,W23/W21,$C$1)</f>
        <v>-</v>
      </c>
      <c r="M16" s="23">
        <f>IF(X21&gt;0,X23/X21,$C$1)</f>
        <v>3.1813356098576023E-2</v>
      </c>
      <c r="N16">
        <f>ROW()</f>
        <v>16</v>
      </c>
      <c r="O16" s="18" t="s">
        <v>22</v>
      </c>
      <c r="P16">
        <f>SUM(Assign!P$2:P$118)</f>
        <v>229</v>
      </c>
      <c r="Q16" s="21">
        <f>SUMIF(Assign!$A$2:$A$118,"=1",Assign!P$2:P$118)</f>
        <v>0</v>
      </c>
      <c r="R16" s="21">
        <f>SUMIF(Assign!$A$2:$A$118,"=2",Assign!P$2:P$118)</f>
        <v>0</v>
      </c>
      <c r="S16" s="21">
        <f>SUMIF(Assign!$A$2:$A$118,"=3",Assign!P$2:P$118)</f>
        <v>0</v>
      </c>
      <c r="T16" s="21">
        <f>SUMIF(Assign!$A$2:$A$118,"=4",Assign!P$2:P$118)</f>
        <v>0</v>
      </c>
      <c r="U16" s="21">
        <f>SUMIF(Assign!$A$2:$A$118,"=5",Assign!$P$2:$P$118)</f>
        <v>0</v>
      </c>
      <c r="V16" s="21">
        <f>SUMIF(Assign!$A$2:$A$118,"=6",Assign!$P$2:$P$118)</f>
        <v>0</v>
      </c>
      <c r="W16" s="21">
        <f>SUMIF(Assign!$A$2:$A$118,"=7",Assign!$P$2:$P$118)</f>
        <v>0</v>
      </c>
      <c r="X16" s="26">
        <f t="shared" si="5"/>
        <v>229</v>
      </c>
    </row>
    <row r="17" spans="3:24" x14ac:dyDescent="0.25">
      <c r="C17" s="7"/>
      <c r="D17" s="3" t="s">
        <v>43</v>
      </c>
      <c r="E17" s="23">
        <f t="shared" ref="E17:J17" si="29">IF(P$21&gt;0,P24/P$21,$C$1)</f>
        <v>0.4556426166071379</v>
      </c>
      <c r="F17" s="23" t="str">
        <f t="shared" si="29"/>
        <v>-</v>
      </c>
      <c r="G17" s="23" t="str">
        <f t="shared" si="29"/>
        <v>-</v>
      </c>
      <c r="H17" s="23" t="str">
        <f t="shared" si="29"/>
        <v>-</v>
      </c>
      <c r="I17" s="23" t="str">
        <f t="shared" si="29"/>
        <v>-</v>
      </c>
      <c r="J17" s="23" t="str">
        <f t="shared" si="29"/>
        <v>-</v>
      </c>
      <c r="K17" s="23" t="str">
        <f t="shared" ref="K17:L17" si="30">IF(V$21&gt;0,V24/V$21,$C$1)</f>
        <v>-</v>
      </c>
      <c r="L17" s="23" t="str">
        <f t="shared" si="30"/>
        <v>-</v>
      </c>
      <c r="M17" s="23">
        <f>IF(X$21&gt;0,X24/X$21,$C$1)</f>
        <v>0.4556426166071379</v>
      </c>
      <c r="N17">
        <f>ROW()</f>
        <v>17</v>
      </c>
      <c r="O17" s="18" t="s">
        <v>23</v>
      </c>
      <c r="P17">
        <f>SUM(Assign!Q$2:Q$118)</f>
        <v>896</v>
      </c>
      <c r="Q17" s="21">
        <f>SUMIF(Assign!$A$2:$A$118,"=1",Assign!Q$2:Q$118)</f>
        <v>0</v>
      </c>
      <c r="R17" s="21">
        <f>SUMIF(Assign!$A$2:$A$118,"=2",Assign!Q$2:Q$118)</f>
        <v>0</v>
      </c>
      <c r="S17" s="21">
        <f>SUMIF(Assign!$A$2:$A$118,"=3",Assign!Q$2:Q$118)</f>
        <v>0</v>
      </c>
      <c r="T17" s="21">
        <f>SUMIF(Assign!$A$2:$A$118,"=4",Assign!Q$2:Q$118)</f>
        <v>0</v>
      </c>
      <c r="U17" s="21">
        <f>SUMIF(Assign!$A$2:$A$118,"=5",Assign!$Q$2:$Q$118)</f>
        <v>0</v>
      </c>
      <c r="V17" s="21">
        <f>SUMIF(Assign!$A$2:$A$118,"=6",Assign!$Q$2:$Q$118)</f>
        <v>0</v>
      </c>
      <c r="W17" s="21">
        <f>SUMIF(Assign!$A$2:$A$118,"=7",Assign!$Q$2:$Q$118)</f>
        <v>0</v>
      </c>
      <c r="X17" s="26">
        <f t="shared" si="5"/>
        <v>896</v>
      </c>
    </row>
    <row r="18" spans="3:24" x14ac:dyDescent="0.25">
      <c r="C18" s="7"/>
      <c r="D18" s="3" t="s">
        <v>39</v>
      </c>
      <c r="E18" s="23">
        <f t="shared" ref="E18:J18" si="31">IF(P21&gt;0,P25/P21,$C$1)</f>
        <v>1.4560918498451888E-2</v>
      </c>
      <c r="F18" s="23" t="str">
        <f t="shared" si="31"/>
        <v>-</v>
      </c>
      <c r="G18" s="23" t="str">
        <f t="shared" si="31"/>
        <v>-</v>
      </c>
      <c r="H18" s="23" t="str">
        <f t="shared" si="31"/>
        <v>-</v>
      </c>
      <c r="I18" s="23" t="str">
        <f t="shared" si="31"/>
        <v>-</v>
      </c>
      <c r="J18" s="23" t="str">
        <f t="shared" si="31"/>
        <v>-</v>
      </c>
      <c r="K18" s="23" t="str">
        <f t="shared" ref="K18" si="32">IF(V21&gt;0,V25/V21,$C$1)</f>
        <v>-</v>
      </c>
      <c r="L18" s="23" t="str">
        <f t="shared" ref="L18" si="33">IF(W21&gt;0,W25/W21,$C$1)</f>
        <v>-</v>
      </c>
      <c r="M18" s="23">
        <f>IF(X21&gt;0,X25/X21,$C$1)</f>
        <v>1.4560918498451888E-2</v>
      </c>
      <c r="N18">
        <f>ROW()</f>
        <v>18</v>
      </c>
      <c r="O18" s="18" t="s">
        <v>24</v>
      </c>
      <c r="P18">
        <f>SUM(Assign!R$2:R$118)</f>
        <v>617</v>
      </c>
      <c r="Q18" s="21">
        <f>SUMIF(Assign!$A$2:$A$118,"=1",Assign!R$2:R$118)</f>
        <v>0</v>
      </c>
      <c r="R18" s="21">
        <f>SUMIF(Assign!$A$2:$A$118,"=2",Assign!R$2:R$118)</f>
        <v>0</v>
      </c>
      <c r="S18" s="21">
        <f>SUMIF(Assign!$A$2:$A$118,"=3",Assign!R$2:R$118)</f>
        <v>0</v>
      </c>
      <c r="T18" s="21">
        <f>SUMIF(Assign!$A$2:$A$118,"=4",Assign!R$2:R$118)</f>
        <v>0</v>
      </c>
      <c r="U18" s="21">
        <f>SUMIF(Assign!$A$2:$A$118,"=5",Assign!$R$2:$R$118)</f>
        <v>0</v>
      </c>
      <c r="V18" s="21">
        <f>SUMIF(Assign!$A$2:$A$118,"=6",Assign!$R$2:$R$118)</f>
        <v>0</v>
      </c>
      <c r="W18" s="21">
        <f>SUMIF(Assign!$A$2:$A$118,"=7",Assign!$R$2:$R$118)</f>
        <v>0</v>
      </c>
      <c r="X18" s="26">
        <f t="shared" si="5"/>
        <v>617</v>
      </c>
    </row>
    <row r="19" spans="3:24" x14ac:dyDescent="0.25">
      <c r="C19" s="11"/>
      <c r="D19" s="15" t="s">
        <v>40</v>
      </c>
      <c r="E19" s="24">
        <f t="shared" ref="E19:J19" si="34">IF(P21&gt;0,P22/P21,$C$1)</f>
        <v>0.48814079088612039</v>
      </c>
      <c r="F19" s="24" t="str">
        <f t="shared" si="34"/>
        <v>-</v>
      </c>
      <c r="G19" s="24" t="str">
        <f t="shared" si="34"/>
        <v>-</v>
      </c>
      <c r="H19" s="24" t="str">
        <f t="shared" si="34"/>
        <v>-</v>
      </c>
      <c r="I19" s="24" t="str">
        <f t="shared" si="34"/>
        <v>-</v>
      </c>
      <c r="J19" s="24" t="str">
        <f t="shared" si="34"/>
        <v>-</v>
      </c>
      <c r="K19" s="24" t="str">
        <f t="shared" ref="K19" si="35">IF(V21&gt;0,V22/V21,$C$1)</f>
        <v>-</v>
      </c>
      <c r="L19" s="24" t="str">
        <f t="shared" ref="L19" si="36">IF(W21&gt;0,W22/W21,$C$1)</f>
        <v>-</v>
      </c>
      <c r="M19" s="24">
        <f>IF(X21&gt;0,X22/X21,$C$1)</f>
        <v>0.48814079088612039</v>
      </c>
      <c r="N19">
        <f>ROW()</f>
        <v>19</v>
      </c>
      <c r="O19" s="18" t="s">
        <v>25</v>
      </c>
      <c r="P19">
        <f>SUM(Assign!S$2:S$118)</f>
        <v>246</v>
      </c>
      <c r="Q19" s="21">
        <f>SUMIF(Assign!$A$2:$A$118,"=1",Assign!S$2:S$118)</f>
        <v>0</v>
      </c>
      <c r="R19" s="21">
        <f>SUMIF(Assign!$A$2:$A$118,"=2",Assign!S$2:S$118)</f>
        <v>0</v>
      </c>
      <c r="S19" s="21">
        <f>SUMIF(Assign!$A$2:$A$118,"=3",Assign!S$2:S$118)</f>
        <v>0</v>
      </c>
      <c r="T19" s="21">
        <f>SUMIF(Assign!$A$2:$A$118,"=4",Assign!S$2:S$118)</f>
        <v>0</v>
      </c>
      <c r="U19" s="21">
        <f>SUMIF(Assign!$A$2:$A$118,"=5",Assign!$S$2:$S$118)</f>
        <v>0</v>
      </c>
      <c r="V19" s="21">
        <f>SUMIF(Assign!$A$2:$A$118,"=6",Assign!$S$2:$S$118)</f>
        <v>0</v>
      </c>
      <c r="W19" s="21">
        <f>SUMIF(Assign!$A$2:$A$118,"=7",Assign!$S$2:$S$118)</f>
        <v>0</v>
      </c>
      <c r="X19" s="26">
        <f t="shared" si="5"/>
        <v>246</v>
      </c>
    </row>
    <row r="20" spans="3:24" x14ac:dyDescent="0.25">
      <c r="N20">
        <f>ROW()</f>
        <v>20</v>
      </c>
      <c r="O20" s="18" t="s">
        <v>26</v>
      </c>
      <c r="P20">
        <f>SUM(Assign!T$2:T$118)</f>
        <v>571</v>
      </c>
      <c r="Q20" s="21">
        <f>SUMIF(Assign!$A$2:$A$118,"=1",Assign!T$2:T$118)</f>
        <v>0</v>
      </c>
      <c r="R20" s="21">
        <f>SUMIF(Assign!$A$2:$A$118,"=2",Assign!T$2:T$118)</f>
        <v>0</v>
      </c>
      <c r="S20" s="21">
        <f>SUMIF(Assign!$A$2:$A$118,"=3",Assign!T$2:T$118)</f>
        <v>0</v>
      </c>
      <c r="T20" s="21">
        <f>SUMIF(Assign!$A$2:$A$118,"=4",Assign!T$2:T$118)</f>
        <v>0</v>
      </c>
      <c r="U20" s="21">
        <f>SUMIF(Assign!$A$2:$A$118,"=5",Assign!$T$2:$T$118)</f>
        <v>0</v>
      </c>
      <c r="V20" s="21">
        <f>SUMIF(Assign!$A$2:$A$118,"=6",Assign!$T$2:$T$118)</f>
        <v>0</v>
      </c>
      <c r="W20" s="21">
        <f>SUMIF(Assign!$A$2:$A$118,"=7",Assign!$T$2:$T$118)</f>
        <v>0</v>
      </c>
      <c r="X20" s="26">
        <f t="shared" si="5"/>
        <v>571</v>
      </c>
    </row>
    <row r="21" spans="3:24" x14ac:dyDescent="0.25">
      <c r="D21" s="3"/>
      <c r="E21" s="26"/>
      <c r="N21">
        <f>ROW()</f>
        <v>21</v>
      </c>
      <c r="O21" s="18" t="s">
        <v>46</v>
      </c>
      <c r="P21">
        <f>SUM(Assign!U$2:U$118)</f>
        <v>85160.098941000004</v>
      </c>
      <c r="Q21" s="21">
        <f>SUMIF(Assign!$A$2:$A$118,"=1",Assign!U$2:U$118)</f>
        <v>0</v>
      </c>
      <c r="R21" s="21">
        <f>SUMIF(Assign!$A$2:$A$118,"=2",Assign!U$2:U$118)</f>
        <v>0</v>
      </c>
      <c r="S21" s="21">
        <f>SUMIF(Assign!$A$2:$A$118,"=3",Assign!U$2:U$118)</f>
        <v>0</v>
      </c>
      <c r="T21" s="21">
        <f>SUMIF(Assign!$A$2:$A$118,"=4",Assign!U$2:U$118)</f>
        <v>0</v>
      </c>
      <c r="U21" s="21">
        <f>SUMIF(Assign!$A$2:$A$118,"=5",Assign!$U$2:$U$118)</f>
        <v>0</v>
      </c>
      <c r="V21" s="21">
        <f>SUMIF(Assign!$A$2:$A$118,"=6",Assign!$U$2:$U$118)</f>
        <v>0</v>
      </c>
      <c r="W21" s="21">
        <f>SUMIF(Assign!$A$2:$A$118,"=7",Assign!$U$2:$U$118)</f>
        <v>0</v>
      </c>
      <c r="X21" s="26">
        <f t="shared" si="5"/>
        <v>85160.098941000004</v>
      </c>
    </row>
    <row r="22" spans="3:24" x14ac:dyDescent="0.25">
      <c r="E22" s="31"/>
      <c r="N22">
        <f>ROW()</f>
        <v>22</v>
      </c>
      <c r="O22" s="18" t="s">
        <v>47</v>
      </c>
      <c r="P22">
        <f>SUM(Assign!V$2:V$118)</f>
        <v>41570.118049000004</v>
      </c>
      <c r="Q22" s="21">
        <f>SUMIF(Assign!$A$2:$A$118,"=1",Assign!V$2:V$118)</f>
        <v>0</v>
      </c>
      <c r="R22" s="21">
        <f>SUMIF(Assign!$A$2:$A$118,"=2",Assign!V$2:V$118)</f>
        <v>0</v>
      </c>
      <c r="S22" s="21">
        <f>SUMIF(Assign!$A$2:$A$118,"=3",Assign!V$2:V$118)</f>
        <v>0</v>
      </c>
      <c r="T22" s="21">
        <f>SUMIF(Assign!$A$2:$A$118,"=4",Assign!V$2:V$118)</f>
        <v>0</v>
      </c>
      <c r="U22" s="21">
        <f>SUMIF(Assign!$A$2:$A$118,"=5",Assign!$V$2:$V$118)</f>
        <v>0</v>
      </c>
      <c r="V22" s="21">
        <f>SUMIF(Assign!$A$2:$A$118,"=6",Assign!$V$2:$V$118)</f>
        <v>0</v>
      </c>
      <c r="W22" s="21">
        <f>SUMIF(Assign!$A$2:$A$118,"=7",Assign!$V$2:$V$118)</f>
        <v>0</v>
      </c>
      <c r="X22" s="26">
        <f t="shared" si="5"/>
        <v>41570.118049000004</v>
      </c>
    </row>
    <row r="23" spans="3:24" x14ac:dyDescent="0.25">
      <c r="N23">
        <f>ROW()</f>
        <v>23</v>
      </c>
      <c r="O23" s="18" t="s">
        <v>48</v>
      </c>
      <c r="P23">
        <f>SUM(Assign!W$2:W$118)</f>
        <v>2709.2285529999999</v>
      </c>
      <c r="Q23" s="21">
        <f>SUMIF(Assign!$A$2:$A$118,"=1",Assign!W$2:W$118)</f>
        <v>0</v>
      </c>
      <c r="R23" s="21">
        <f>SUMIF(Assign!$A$2:$A$118,"=2",Assign!W$2:W$118)</f>
        <v>0</v>
      </c>
      <c r="S23" s="21">
        <f>SUMIF(Assign!$A$2:$A$118,"=3",Assign!W$2:W$118)</f>
        <v>0</v>
      </c>
      <c r="T23" s="21">
        <f>SUMIF(Assign!$A$2:$A$118,"=4",Assign!W$2:W$118)</f>
        <v>0</v>
      </c>
      <c r="U23" s="21">
        <f>SUMIF(Assign!$A$2:$A$118,"=5",Assign!$W$2:$W$118)</f>
        <v>0</v>
      </c>
      <c r="V23" s="21">
        <f>SUMIF(Assign!$A$2:$A$118,"=6",Assign!$W$2:$W$118)</f>
        <v>0</v>
      </c>
      <c r="W23" s="21">
        <f>SUMIF(Assign!$A$2:$A$118,"=7",Assign!$W$2:$W$118)</f>
        <v>0</v>
      </c>
      <c r="X23" s="26">
        <f t="shared" si="5"/>
        <v>2709.2285529999999</v>
      </c>
    </row>
    <row r="24" spans="3:24" x14ac:dyDescent="0.25">
      <c r="N24">
        <f>ROW()</f>
        <v>24</v>
      </c>
      <c r="O24" s="18" t="s">
        <v>49</v>
      </c>
      <c r="P24">
        <f>SUM(Assign!X$2:X$118)</f>
        <v>38802.570311999996</v>
      </c>
      <c r="Q24" s="21">
        <f>SUMIF(Assign!$A$2:$A$118,"=1",Assign!X$2:X$118)</f>
        <v>0</v>
      </c>
      <c r="R24" s="21">
        <f>SUMIF(Assign!$A$2:$A$118,"=2",Assign!X$2:X$118)</f>
        <v>0</v>
      </c>
      <c r="S24" s="21">
        <f>SUMIF(Assign!$A$2:$A$118,"=3",Assign!X$2:X$118)</f>
        <v>0</v>
      </c>
      <c r="T24" s="21">
        <f>SUMIF(Assign!$A$2:$A$118,"=4",Assign!X$2:X$118)</f>
        <v>0</v>
      </c>
      <c r="U24" s="21">
        <f>SUMIF(Assign!$A$2:$A$118,"=5",Assign!$X$2:$X$118)</f>
        <v>0</v>
      </c>
      <c r="V24" s="21">
        <f>SUMIF(Assign!$A$2:$A$118,"=6",Assign!$X$2:$X$118)</f>
        <v>0</v>
      </c>
      <c r="W24" s="21">
        <f>SUMIF(Assign!$A$2:$A$118,"=7",Assign!$X$2:$X$118)</f>
        <v>0</v>
      </c>
      <c r="X24" s="26">
        <f t="shared" si="5"/>
        <v>38802.570311999996</v>
      </c>
    </row>
    <row r="25" spans="3:24" x14ac:dyDescent="0.25">
      <c r="N25">
        <f>ROW()</f>
        <v>25</v>
      </c>
      <c r="O25" s="18" t="s">
        <v>50</v>
      </c>
      <c r="P25">
        <f>SUM(Assign!Y$2:Y$118)</f>
        <v>1240.00926</v>
      </c>
      <c r="Q25" s="21">
        <f>SUMIF(Assign!$A$2:$A$118,"=1",Assign!Y$2:Y$118)</f>
        <v>0</v>
      </c>
      <c r="R25" s="21">
        <f>SUMIF(Assign!$A$2:$A$118,"=2",Assign!Y$2:Y$118)</f>
        <v>0</v>
      </c>
      <c r="S25" s="21">
        <f>SUMIF(Assign!$A$2:$A$118,"=3",Assign!Y$2:Y$118)</f>
        <v>0</v>
      </c>
      <c r="T25" s="21">
        <f>SUMIF(Assign!$A$2:$A$118,"=4",Assign!Y$2:Y$118)</f>
        <v>0</v>
      </c>
      <c r="U25" s="21">
        <f>SUMIF(Assign!$A$2:$A$118,"=5",Assign!$Y$2:$Y$118)</f>
        <v>0</v>
      </c>
      <c r="V25" s="21">
        <f>SUMIF(Assign!$A$2:$A$118,"=6",Assign!$Y$2:$Y$118)</f>
        <v>0</v>
      </c>
      <c r="W25" s="21">
        <f>SUMIF(Assign!$A$2:$A$118,"=7",Assign!$Y$2:$Y$118)</f>
        <v>0</v>
      </c>
      <c r="X25" s="26">
        <f t="shared" si="5"/>
        <v>1240.00926</v>
      </c>
    </row>
    <row r="26" spans="3:24" x14ac:dyDescent="0.25">
      <c r="N26">
        <f>ROW()</f>
        <v>26</v>
      </c>
      <c r="O26" s="18" t="s">
        <v>51</v>
      </c>
      <c r="P26">
        <f>SUM(Assign!Z$2:Z$118)</f>
        <v>791.20918499999993</v>
      </c>
      <c r="Q26" s="21">
        <f>SUMIF(Assign!$A$2:$A$118,"=1",Assign!Z$2:Z$118)</f>
        <v>0</v>
      </c>
      <c r="R26" s="21">
        <f>SUMIF(Assign!$A$2:$A$118,"=2",Assign!Z$2:Z$118)</f>
        <v>0</v>
      </c>
      <c r="S26" s="21">
        <f>SUMIF(Assign!$A$2:$A$118,"=3",Assign!Z$2:Z$118)</f>
        <v>0</v>
      </c>
      <c r="T26" s="21">
        <f>SUMIF(Assign!$A$2:$A$118,"=4",Assign!Z$2:Z$118)</f>
        <v>0</v>
      </c>
      <c r="U26" s="21">
        <f>SUMIF(Assign!$A$2:$A$118,"=5",Assign!$Z$2:$Z$118)</f>
        <v>0</v>
      </c>
      <c r="V26" s="21">
        <f>SUMIF(Assign!$A$2:$A$118,"=6",Assign!$Z$2:$Z$118)</f>
        <v>0</v>
      </c>
      <c r="W26" s="21">
        <f>SUMIF(Assign!$A$2:$A$118,"=7",Assign!$Z$2:$Z$118)</f>
        <v>0</v>
      </c>
      <c r="X26" s="26">
        <f t="shared" si="5"/>
        <v>791.20918499999993</v>
      </c>
    </row>
    <row r="27" spans="3:24" x14ac:dyDescent="0.25">
      <c r="O27" s="18"/>
    </row>
  </sheetData>
  <sheetProtection algorithmName="SHA-512" hashValue="BLDS7fmvYnEsAHZj9WTJIvTOPxTjIMVjwUWRlWS7WtixysxRJT/H1F9Tmp0IDLcbKuXIUvuFA5yvRxE9FC2LGA==" saltValue="L1VeOQXErdrbp1iJs9UeqA==" spinCount="100000" sheet="1" objects="1" scenarios="1"/>
  <mergeCells count="1">
    <mergeCell ref="F1:J1"/>
  </mergeCells>
  <printOptions horizontalCentered="1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Describe</vt:lpstr>
      <vt:lpstr>Assign</vt:lpstr>
      <vt:lpstr>Report</vt:lpstr>
      <vt:lpstr>Describe!Print_Area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Ely</dc:creator>
  <cp:lastModifiedBy>Alejandro Alvarez</cp:lastModifiedBy>
  <cp:lastPrinted>2019-07-17T18:35:57Z</cp:lastPrinted>
  <dcterms:created xsi:type="dcterms:W3CDTF">2019-06-13T01:04:01Z</dcterms:created>
  <dcterms:modified xsi:type="dcterms:W3CDTF">2019-10-22T14:39:33Z</dcterms:modified>
</cp:coreProperties>
</file>